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Accion_Social\EDIS\EDIS-D\CHUCHI-ROSA\CHUCHI-ROSA TARJETAS ALIMENTACION\"/>
    </mc:Choice>
  </mc:AlternateContent>
  <xr:revisionPtr revIDLastSave="0" documentId="13_ncr:1_{680F671A-35BD-4DD7-8ECF-874BEC892E4C}" xr6:coauthVersionLast="47" xr6:coauthVersionMax="47" xr10:uidLastSave="{00000000-0000-0000-0000-000000000000}"/>
  <bookViews>
    <workbookView xWindow="-108" yWindow="-108" windowWidth="23256" windowHeight="12576" tabRatio="819" firstSheet="1" activeTab="10" xr2:uid="{00000000-000D-0000-FFFF-FFFF00000000}"/>
  </bookViews>
  <sheets>
    <sheet name="- RESUMEN -" sheetId="19" r:id="rId1"/>
    <sheet name="CERCANÍAS 1" sheetId="11" r:id="rId2"/>
    <sheet name="CERCANÍAS 2" sheetId="48" r:id="rId3"/>
    <sheet name="ISCAR" sheetId="49" r:id="rId4"/>
    <sheet name="NAVA DEL REY" sheetId="52" r:id="rId5"/>
    <sheet name="OLMEDO" sheetId="51" r:id="rId6"/>
    <sheet name="PEÑAFIEL" sheetId="50" r:id="rId7"/>
    <sheet name="PINODUERO" sheetId="53" r:id="rId8"/>
    <sheet name="PORTILLO" sheetId="54" r:id="rId9"/>
    <sheet name="SERRADA" sheetId="55" r:id="rId10"/>
    <sheet name="TIERRA CAMPOS SUR" sheetId="59" r:id="rId11"/>
    <sheet name="TIERRA CAMPOS NORTE" sheetId="58" r:id="rId12"/>
    <sheet name="TORDESILLAS" sheetId="57" r:id="rId13"/>
    <sheet name="VALORIA VALLE ESGUEVA" sheetId="56" r:id="rId14"/>
    <sheet name="TOTALES CRUZ ROJA" sheetId="43" r:id="rId15"/>
    <sheet name="TOTALES CARITAS" sheetId="42" r:id="rId16"/>
    <sheet name="TOTALES" sheetId="38" r:id="rId17"/>
    <sheet name="Hoja10" sheetId="41" r:id="rId18"/>
    <sheet name="Hoja6" sheetId="37" r:id="rId19"/>
    <sheet name="Hoja5" sheetId="36" r:id="rId20"/>
    <sheet name="Hoja3" sheetId="34" r:id="rId21"/>
    <sheet name="Hoja1" sheetId="32" r:id="rId22"/>
    <sheet name="Hoja9" sheetId="40" r:id="rId23"/>
  </sheets>
  <definedNames>
    <definedName name="_xlnm.Print_Area" localSheetId="0">'- RESUMEN -'!$A$3:$P$20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9" l="1"/>
  <c r="T9" i="56"/>
  <c r="T10" i="56"/>
  <c r="T11" i="56"/>
  <c r="T12" i="56"/>
  <c r="T13" i="56"/>
  <c r="S9" i="56"/>
  <c r="S10" i="56"/>
  <c r="S11" i="56"/>
  <c r="S12" i="56"/>
  <c r="R9" i="56"/>
  <c r="R10" i="56"/>
  <c r="R11" i="56"/>
  <c r="R12" i="56"/>
  <c r="T9" i="57"/>
  <c r="T10" i="57"/>
  <c r="T11" i="57"/>
  <c r="T12" i="57"/>
  <c r="T13" i="57"/>
  <c r="T14" i="57"/>
  <c r="T15" i="57"/>
  <c r="T16" i="57"/>
  <c r="T17" i="57"/>
  <c r="T18" i="57"/>
  <c r="T19" i="57"/>
  <c r="T20" i="57"/>
  <c r="T21" i="57"/>
  <c r="T22" i="57"/>
  <c r="T23" i="57"/>
  <c r="T24" i="57"/>
  <c r="T25" i="57"/>
  <c r="T26" i="57"/>
  <c r="T27" i="57"/>
  <c r="T28" i="57"/>
  <c r="T29" i="57"/>
  <c r="T30" i="57"/>
  <c r="T31" i="57"/>
  <c r="T32" i="57"/>
  <c r="T33" i="57"/>
  <c r="T34" i="57"/>
  <c r="T35" i="57"/>
  <c r="S9" i="57"/>
  <c r="S10" i="57"/>
  <c r="S11" i="57"/>
  <c r="S12" i="57"/>
  <c r="S13" i="57"/>
  <c r="S14" i="57"/>
  <c r="S15" i="57"/>
  <c r="S16" i="57"/>
  <c r="S17" i="57"/>
  <c r="S18" i="57"/>
  <c r="S19" i="57"/>
  <c r="S20" i="57"/>
  <c r="S21" i="57"/>
  <c r="S22" i="57"/>
  <c r="S23" i="57"/>
  <c r="S24" i="57"/>
  <c r="S25" i="57"/>
  <c r="S26" i="57"/>
  <c r="S27" i="57"/>
  <c r="S28" i="57"/>
  <c r="S29" i="57"/>
  <c r="S30" i="57"/>
  <c r="S31" i="57"/>
  <c r="S32" i="57"/>
  <c r="S33" i="57"/>
  <c r="R9" i="57"/>
  <c r="R10" i="57"/>
  <c r="R11" i="57"/>
  <c r="R12" i="57"/>
  <c r="R13" i="57"/>
  <c r="R14" i="57"/>
  <c r="R15" i="57"/>
  <c r="R16" i="57"/>
  <c r="R17" i="57"/>
  <c r="R18" i="57"/>
  <c r="R19" i="57"/>
  <c r="R20" i="57"/>
  <c r="R21" i="57"/>
  <c r="R22" i="57"/>
  <c r="R23" i="57"/>
  <c r="R24" i="57"/>
  <c r="R25" i="57"/>
  <c r="R26" i="57"/>
  <c r="R27" i="57"/>
  <c r="R28" i="57"/>
  <c r="R29" i="57"/>
  <c r="R30" i="57"/>
  <c r="R31" i="57"/>
  <c r="R32" i="57"/>
  <c r="R33" i="57"/>
  <c r="T9" i="58"/>
  <c r="T10" i="58"/>
  <c r="T11" i="58"/>
  <c r="T12" i="58"/>
  <c r="T13" i="58"/>
  <c r="T14" i="58"/>
  <c r="T15" i="58"/>
  <c r="T16" i="58"/>
  <c r="T17" i="58"/>
  <c r="T18" i="58"/>
  <c r="T19" i="58"/>
  <c r="T20" i="58"/>
  <c r="S9" i="58"/>
  <c r="S10" i="58"/>
  <c r="S11" i="58"/>
  <c r="S12" i="58"/>
  <c r="S13" i="58"/>
  <c r="S14" i="58"/>
  <c r="S15" i="58"/>
  <c r="S16" i="58"/>
  <c r="S17" i="58"/>
  <c r="S18" i="58"/>
  <c r="R9" i="58"/>
  <c r="R10" i="58"/>
  <c r="R11" i="58"/>
  <c r="R12" i="58"/>
  <c r="R13" i="58"/>
  <c r="R14" i="58"/>
  <c r="R15" i="58"/>
  <c r="R16" i="58"/>
  <c r="R17" i="58"/>
  <c r="R18" i="58"/>
  <c r="T9" i="59"/>
  <c r="T10" i="59"/>
  <c r="T11" i="59"/>
  <c r="T12" i="59"/>
  <c r="T13" i="59"/>
  <c r="T14" i="59"/>
  <c r="T15" i="59"/>
  <c r="T16" i="59"/>
  <c r="T17" i="59"/>
  <c r="T18" i="59"/>
  <c r="T19" i="59"/>
  <c r="T20" i="59"/>
  <c r="T21" i="59"/>
  <c r="T22" i="59"/>
  <c r="T23" i="59"/>
  <c r="T24" i="59"/>
  <c r="T25" i="59"/>
  <c r="T26" i="59"/>
  <c r="S9" i="59"/>
  <c r="S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R9" i="59"/>
  <c r="R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26" i="59"/>
  <c r="S9" i="55"/>
  <c r="S10" i="55"/>
  <c r="T9" i="54"/>
  <c r="T10" i="54"/>
  <c r="T11" i="54"/>
  <c r="T12" i="54"/>
  <c r="T13" i="54"/>
  <c r="T14" i="54"/>
  <c r="T15" i="54"/>
  <c r="T16" i="54"/>
  <c r="T17" i="54"/>
  <c r="T18" i="54"/>
  <c r="T19" i="54"/>
  <c r="T20" i="54"/>
  <c r="T21" i="54"/>
  <c r="T22" i="54"/>
  <c r="T23" i="54"/>
  <c r="T24" i="54"/>
  <c r="T25" i="54"/>
  <c r="T26" i="54"/>
  <c r="T27" i="54"/>
  <c r="T28" i="54"/>
  <c r="T29" i="54"/>
  <c r="S9" i="54"/>
  <c r="S10" i="54"/>
  <c r="S11" i="54"/>
  <c r="S12" i="54"/>
  <c r="S13" i="54"/>
  <c r="S14" i="54"/>
  <c r="S15" i="54"/>
  <c r="S16" i="54"/>
  <c r="S17" i="54"/>
  <c r="S18" i="54"/>
  <c r="S19" i="54"/>
  <c r="S20" i="54"/>
  <c r="S21" i="54"/>
  <c r="S22" i="54"/>
  <c r="S23" i="54"/>
  <c r="S24" i="54"/>
  <c r="S25" i="54"/>
  <c r="S26" i="54"/>
  <c r="S27" i="54"/>
  <c r="S28" i="54"/>
  <c r="S29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T9" i="53"/>
  <c r="T10" i="53"/>
  <c r="T11" i="53"/>
  <c r="T12" i="53"/>
  <c r="T13" i="53"/>
  <c r="T14" i="53"/>
  <c r="T15" i="53"/>
  <c r="T16" i="53"/>
  <c r="S9" i="53"/>
  <c r="S10" i="53"/>
  <c r="S11" i="53"/>
  <c r="S12" i="53"/>
  <c r="S13" i="53"/>
  <c r="S14" i="53"/>
  <c r="R9" i="53"/>
  <c r="R10" i="53"/>
  <c r="R11" i="53"/>
  <c r="R12" i="53"/>
  <c r="R13" i="53"/>
  <c r="R14" i="53"/>
  <c r="T9" i="50"/>
  <c r="T10" i="50"/>
  <c r="T11" i="50"/>
  <c r="T12" i="50"/>
  <c r="T13" i="50"/>
  <c r="T14" i="50"/>
  <c r="T15" i="50"/>
  <c r="T16" i="50"/>
  <c r="T17" i="50"/>
  <c r="T18" i="50"/>
  <c r="T19" i="50"/>
  <c r="T20" i="50"/>
  <c r="T21" i="50"/>
  <c r="T22" i="50"/>
  <c r="T23" i="50"/>
  <c r="T24" i="50"/>
  <c r="T25" i="50"/>
  <c r="T26" i="50"/>
  <c r="T27" i="50"/>
  <c r="T28" i="50"/>
  <c r="T29" i="50"/>
  <c r="T30" i="50"/>
  <c r="T31" i="50"/>
  <c r="T32" i="50"/>
  <c r="S9" i="50"/>
  <c r="S10" i="50"/>
  <c r="S11" i="50"/>
  <c r="S12" i="50"/>
  <c r="S13" i="50"/>
  <c r="S14" i="50"/>
  <c r="S15" i="50"/>
  <c r="S16" i="50"/>
  <c r="S17" i="50"/>
  <c r="S18" i="50"/>
  <c r="S19" i="50"/>
  <c r="S20" i="50"/>
  <c r="S21" i="50"/>
  <c r="S22" i="50"/>
  <c r="S23" i="50"/>
  <c r="S24" i="50"/>
  <c r="S25" i="50"/>
  <c r="S26" i="50"/>
  <c r="S27" i="50"/>
  <c r="S28" i="50"/>
  <c r="S29" i="50"/>
  <c r="R9" i="50"/>
  <c r="R10" i="50"/>
  <c r="R11" i="50"/>
  <c r="R12" i="50"/>
  <c r="R13" i="50"/>
  <c r="R14" i="50"/>
  <c r="R15" i="50"/>
  <c r="R16" i="50"/>
  <c r="R17" i="50"/>
  <c r="R18" i="50"/>
  <c r="R19" i="50"/>
  <c r="R20" i="50"/>
  <c r="R21" i="50"/>
  <c r="R22" i="50"/>
  <c r="R23" i="50"/>
  <c r="R24" i="50"/>
  <c r="R25" i="50"/>
  <c r="R26" i="50"/>
  <c r="R27" i="50"/>
  <c r="R28" i="50"/>
  <c r="T9" i="51"/>
  <c r="T10" i="51"/>
  <c r="T11" i="51"/>
  <c r="T12" i="51"/>
  <c r="T13" i="51"/>
  <c r="T14" i="51"/>
  <c r="T15" i="51"/>
  <c r="T16" i="51"/>
  <c r="T17" i="51"/>
  <c r="T18" i="51"/>
  <c r="T19" i="51"/>
  <c r="T20" i="51"/>
  <c r="T21" i="51"/>
  <c r="T22" i="51"/>
  <c r="T23" i="51"/>
  <c r="T24" i="51"/>
  <c r="T25" i="51"/>
  <c r="T26" i="51"/>
  <c r="T27" i="51"/>
  <c r="T28" i="51"/>
  <c r="T29" i="51"/>
  <c r="T30" i="51"/>
  <c r="T31" i="51"/>
  <c r="T32" i="51"/>
  <c r="S9" i="51"/>
  <c r="S10" i="51"/>
  <c r="S11" i="51"/>
  <c r="S12" i="51"/>
  <c r="S13" i="51"/>
  <c r="S14" i="51"/>
  <c r="S15" i="51"/>
  <c r="S16" i="51"/>
  <c r="S17" i="51"/>
  <c r="S18" i="51"/>
  <c r="S19" i="51"/>
  <c r="S20" i="51"/>
  <c r="S21" i="51"/>
  <c r="S22" i="51"/>
  <c r="S23" i="51"/>
  <c r="S24" i="51"/>
  <c r="S25" i="51"/>
  <c r="S26" i="51"/>
  <c r="S27" i="51"/>
  <c r="S28" i="51"/>
  <c r="S29" i="51"/>
  <c r="S30" i="51"/>
  <c r="S31" i="51"/>
  <c r="R9" i="51"/>
  <c r="R10" i="51"/>
  <c r="R11" i="51"/>
  <c r="R12" i="51"/>
  <c r="R13" i="51"/>
  <c r="R14" i="51"/>
  <c r="R15" i="51"/>
  <c r="R16" i="51"/>
  <c r="R17" i="51"/>
  <c r="R18" i="51"/>
  <c r="R19" i="51"/>
  <c r="R20" i="51"/>
  <c r="R21" i="51"/>
  <c r="R22" i="51"/>
  <c r="R23" i="51"/>
  <c r="R24" i="51"/>
  <c r="R25" i="51"/>
  <c r="R26" i="51"/>
  <c r="R27" i="51"/>
  <c r="R28" i="51"/>
  <c r="R29" i="51"/>
  <c r="R30" i="51"/>
  <c r="T9" i="49"/>
  <c r="T10" i="49"/>
  <c r="T11" i="49"/>
  <c r="T12" i="49"/>
  <c r="T13" i="49"/>
  <c r="T14" i="49"/>
  <c r="T15" i="49"/>
  <c r="T16" i="49"/>
  <c r="T17" i="49"/>
  <c r="T18" i="49"/>
  <c r="T19" i="49"/>
  <c r="T20" i="49"/>
  <c r="T21" i="49"/>
  <c r="T22" i="49"/>
  <c r="T23" i="49"/>
  <c r="T24" i="49"/>
  <c r="T25" i="49"/>
  <c r="T26" i="49"/>
  <c r="T27" i="49"/>
  <c r="T28" i="49"/>
  <c r="T29" i="49"/>
  <c r="T30" i="49"/>
  <c r="T31" i="49"/>
  <c r="T32" i="49"/>
  <c r="T33" i="49"/>
  <c r="T34" i="49"/>
  <c r="T35" i="49"/>
  <c r="T36" i="49"/>
  <c r="S9" i="49"/>
  <c r="S10" i="49"/>
  <c r="S11" i="49"/>
  <c r="S12" i="49"/>
  <c r="S13" i="49"/>
  <c r="S14" i="49"/>
  <c r="S15" i="49"/>
  <c r="S16" i="49"/>
  <c r="S17" i="49"/>
  <c r="S18" i="49"/>
  <c r="S19" i="49"/>
  <c r="S20" i="49"/>
  <c r="S21" i="49"/>
  <c r="S22" i="49"/>
  <c r="S23" i="49"/>
  <c r="S24" i="49"/>
  <c r="S25" i="49"/>
  <c r="S26" i="49"/>
  <c r="S27" i="49"/>
  <c r="S28" i="49"/>
  <c r="S29" i="49"/>
  <c r="S30" i="49"/>
  <c r="S31" i="49"/>
  <c r="S32" i="49"/>
  <c r="S33" i="49"/>
  <c r="S34" i="49"/>
  <c r="S35" i="49"/>
  <c r="S36" i="49"/>
  <c r="R10" i="49"/>
  <c r="R11" i="49"/>
  <c r="R12" i="49"/>
  <c r="R13" i="49"/>
  <c r="R14" i="49"/>
  <c r="R15" i="49"/>
  <c r="R16" i="49"/>
  <c r="R17" i="49"/>
  <c r="R18" i="49"/>
  <c r="R19" i="49"/>
  <c r="R20" i="49"/>
  <c r="R21" i="49"/>
  <c r="R22" i="49"/>
  <c r="R23" i="49"/>
  <c r="R24" i="49"/>
  <c r="R25" i="49"/>
  <c r="R26" i="49"/>
  <c r="R27" i="49"/>
  <c r="R28" i="49"/>
  <c r="R29" i="49"/>
  <c r="R30" i="49"/>
  <c r="R31" i="49"/>
  <c r="R32" i="49"/>
  <c r="R33" i="49"/>
  <c r="R34" i="49"/>
  <c r="R35" i="49"/>
  <c r="R36" i="49"/>
  <c r="R9" i="49"/>
  <c r="T9" i="48"/>
  <c r="T10" i="48"/>
  <c r="T11" i="48"/>
  <c r="T12" i="48"/>
  <c r="T13" i="48"/>
  <c r="T14" i="48"/>
  <c r="T15" i="48"/>
  <c r="T16" i="48"/>
  <c r="T17" i="48"/>
  <c r="T18" i="48"/>
  <c r="T19" i="48"/>
  <c r="T20" i="48"/>
  <c r="T21" i="48"/>
  <c r="T22" i="48"/>
  <c r="T23" i="48"/>
  <c r="T24" i="48"/>
  <c r="T25" i="48"/>
  <c r="T26" i="48"/>
  <c r="T27" i="48"/>
  <c r="T28" i="48"/>
  <c r="T29" i="48"/>
  <c r="T30" i="48"/>
  <c r="T31" i="48"/>
  <c r="T32" i="48"/>
  <c r="T33" i="48"/>
  <c r="T34" i="48"/>
  <c r="S9" i="48"/>
  <c r="S10" i="48"/>
  <c r="S11" i="48"/>
  <c r="S12" i="48"/>
  <c r="S13" i="48"/>
  <c r="S14" i="48"/>
  <c r="S15" i="48"/>
  <c r="S16" i="48"/>
  <c r="S17" i="48"/>
  <c r="S18" i="48"/>
  <c r="S19" i="48"/>
  <c r="S20" i="48"/>
  <c r="S21" i="48"/>
  <c r="S22" i="48"/>
  <c r="S23" i="48"/>
  <c r="S24" i="48"/>
  <c r="S25" i="48"/>
  <c r="S26" i="48"/>
  <c r="S27" i="48"/>
  <c r="S28" i="48"/>
  <c r="S29" i="48"/>
  <c r="S30" i="48"/>
  <c r="S31" i="48"/>
  <c r="S32" i="48"/>
  <c r="S33" i="48"/>
  <c r="S34" i="48"/>
  <c r="R9" i="48"/>
  <c r="R10" i="48"/>
  <c r="R11" i="48"/>
  <c r="R12" i="48"/>
  <c r="R13" i="48"/>
  <c r="R14" i="48"/>
  <c r="R15" i="48"/>
  <c r="R16" i="48"/>
  <c r="R17" i="48"/>
  <c r="R18" i="48"/>
  <c r="R19" i="48"/>
  <c r="R20" i="48"/>
  <c r="R21" i="48"/>
  <c r="R22" i="48"/>
  <c r="R23" i="48"/>
  <c r="R24" i="48"/>
  <c r="R25" i="48"/>
  <c r="R26" i="48"/>
  <c r="R27" i="48"/>
  <c r="R28" i="48"/>
  <c r="R29" i="48"/>
  <c r="R30" i="48"/>
  <c r="R31" i="48"/>
  <c r="R32" i="48"/>
  <c r="R33" i="48"/>
  <c r="R34" i="48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T27" i="59"/>
  <c r="E25" i="50"/>
  <c r="E28" i="51"/>
  <c r="E25" i="59"/>
  <c r="E24" i="59"/>
  <c r="E31" i="49"/>
  <c r="E30" i="49"/>
  <c r="E29" i="49"/>
  <c r="T37" i="49"/>
  <c r="E32" i="48"/>
  <c r="E31" i="48"/>
  <c r="E29" i="48"/>
  <c r="E30" i="48"/>
  <c r="E28" i="48"/>
  <c r="E16" i="58"/>
  <c r="E14" i="58"/>
  <c r="E15" i="58"/>
  <c r="E13" i="58"/>
  <c r="E12" i="58"/>
  <c r="E27" i="54"/>
  <c r="E26" i="54"/>
  <c r="E25" i="54"/>
  <c r="E24" i="54"/>
  <c r="E23" i="54"/>
  <c r="E22" i="54"/>
  <c r="E11" i="56"/>
  <c r="E26" i="50"/>
  <c r="E27" i="50"/>
  <c r="E28" i="50"/>
  <c r="E37" i="11"/>
  <c r="E36" i="11"/>
  <c r="E35" i="11"/>
  <c r="E34" i="11"/>
  <c r="E33" i="11"/>
  <c r="E32" i="11"/>
  <c r="E31" i="11"/>
  <c r="E15" i="59"/>
  <c r="E29" i="11"/>
  <c r="R28" i="54"/>
  <c r="E21" i="54"/>
  <c r="E20" i="54"/>
  <c r="E19" i="54"/>
  <c r="E23" i="59"/>
  <c r="E22" i="59"/>
  <c r="E28" i="49"/>
  <c r="E14" i="53"/>
  <c r="S34" i="57"/>
  <c r="S35" i="57"/>
  <c r="S36" i="57"/>
  <c r="S37" i="57"/>
  <c r="S38" i="57"/>
  <c r="R34" i="57"/>
  <c r="R35" i="57"/>
  <c r="R36" i="57"/>
  <c r="E33" i="57"/>
  <c r="E24" i="50"/>
  <c r="E23" i="50"/>
  <c r="R31" i="51"/>
  <c r="E27" i="51"/>
  <c r="E18" i="54" l="1"/>
  <c r="E17" i="54"/>
  <c r="K6" i="55"/>
  <c r="L6" i="55"/>
  <c r="E17" i="43" s="1"/>
  <c r="M6" i="55"/>
  <c r="N6" i="55"/>
  <c r="O6" i="55"/>
  <c r="P6" i="55"/>
  <c r="Q6" i="55"/>
  <c r="G15" i="42" s="1"/>
  <c r="R6" i="55"/>
  <c r="D15" i="38" s="1"/>
  <c r="T6" i="55"/>
  <c r="Q6" i="54"/>
  <c r="K6" i="54"/>
  <c r="L6" i="54"/>
  <c r="M6" i="54"/>
  <c r="N6" i="54"/>
  <c r="O6" i="54"/>
  <c r="P6" i="54"/>
  <c r="J6" i="54"/>
  <c r="E22" i="50"/>
  <c r="N6" i="48"/>
  <c r="D8" i="42" s="1"/>
  <c r="O6" i="48"/>
  <c r="P6" i="48"/>
  <c r="Q6" i="48"/>
  <c r="K6" i="48"/>
  <c r="L6" i="48"/>
  <c r="M6" i="48"/>
  <c r="J6" i="48"/>
  <c r="T8" i="55"/>
  <c r="E27" i="48"/>
  <c r="E26" i="48"/>
  <c r="E13" i="53"/>
  <c r="E11" i="53"/>
  <c r="E12" i="53"/>
  <c r="E25" i="48"/>
  <c r="E24" i="48"/>
  <c r="E23" i="48"/>
  <c r="E28" i="11"/>
  <c r="E27" i="11"/>
  <c r="E27" i="49"/>
  <c r="E26" i="49"/>
  <c r="E25" i="49"/>
  <c r="E24" i="49"/>
  <c r="R8" i="55"/>
  <c r="T38" i="57"/>
  <c r="R38" i="57"/>
  <c r="E32" i="57"/>
  <c r="E31" i="57"/>
  <c r="E30" i="57"/>
  <c r="E29" i="57"/>
  <c r="E24" i="51"/>
  <c r="E25" i="51"/>
  <c r="E26" i="51"/>
  <c r="E23" i="51"/>
  <c r="T8" i="59"/>
  <c r="S8" i="59"/>
  <c r="R8" i="59"/>
  <c r="T9" i="55"/>
  <c r="T10" i="55"/>
  <c r="T8" i="54"/>
  <c r="S8" i="54"/>
  <c r="R8" i="54"/>
  <c r="T8" i="50"/>
  <c r="S8" i="50"/>
  <c r="R8" i="50"/>
  <c r="R9" i="52"/>
  <c r="R10" i="52"/>
  <c r="R11" i="52"/>
  <c r="R12" i="52"/>
  <c r="T8" i="49"/>
  <c r="S8" i="49"/>
  <c r="E22" i="48"/>
  <c r="E21" i="48"/>
  <c r="E28" i="57"/>
  <c r="D15" i="42"/>
  <c r="E21" i="59"/>
  <c r="E20" i="59"/>
  <c r="E27" i="57"/>
  <c r="E13" i="11"/>
  <c r="E18" i="57"/>
  <c r="E14" i="48"/>
  <c r="E19" i="59"/>
  <c r="E17" i="59"/>
  <c r="E18" i="59"/>
  <c r="E16" i="59"/>
  <c r="E20" i="50"/>
  <c r="E19" i="50"/>
  <c r="E18" i="50"/>
  <c r="E16" i="54"/>
  <c r="E11" i="58"/>
  <c r="E20" i="48"/>
  <c r="E19" i="48"/>
  <c r="E9" i="48"/>
  <c r="E8" i="54"/>
  <c r="E9" i="54"/>
  <c r="E10" i="54"/>
  <c r="E11" i="54"/>
  <c r="E12" i="54"/>
  <c r="E13" i="54"/>
  <c r="E14" i="54"/>
  <c r="E15" i="54"/>
  <c r="E8" i="53"/>
  <c r="E23" i="49"/>
  <c r="E22" i="49"/>
  <c r="E21" i="49"/>
  <c r="E20" i="49"/>
  <c r="E19" i="49"/>
  <c r="E26" i="11"/>
  <c r="E17" i="50"/>
  <c r="E16" i="50"/>
  <c r="E15" i="50"/>
  <c r="E11" i="51"/>
  <c r="E22" i="51"/>
  <c r="B7" i="38"/>
  <c r="F15" i="42"/>
  <c r="E15" i="42"/>
  <c r="G10" i="42"/>
  <c r="F10" i="42"/>
  <c r="E10" i="42"/>
  <c r="D10" i="42"/>
  <c r="B7" i="42"/>
  <c r="D17" i="43"/>
  <c r="F12" i="43"/>
  <c r="E12" i="43"/>
  <c r="D12" i="43"/>
  <c r="C12" i="43"/>
  <c r="B9" i="43"/>
  <c r="E25" i="57"/>
  <c r="E26" i="57"/>
  <c r="E24" i="57"/>
  <c r="K6" i="53"/>
  <c r="D15" i="43" s="1"/>
  <c r="L6" i="53"/>
  <c r="E15" i="43" s="1"/>
  <c r="M6" i="53"/>
  <c r="F15" i="43" s="1"/>
  <c r="N6" i="53"/>
  <c r="D13" i="42" s="1"/>
  <c r="O6" i="53"/>
  <c r="E13" i="42" s="1"/>
  <c r="P6" i="53"/>
  <c r="F13" i="42" s="1"/>
  <c r="Q6" i="53"/>
  <c r="G13" i="42" s="1"/>
  <c r="J6" i="53"/>
  <c r="C15" i="43" s="1"/>
  <c r="E25" i="11"/>
  <c r="E24" i="11"/>
  <c r="E18" i="49"/>
  <c r="E17" i="49"/>
  <c r="E16" i="49"/>
  <c r="E15" i="49"/>
  <c r="E14" i="49"/>
  <c r="E13" i="49"/>
  <c r="E9" i="53"/>
  <c r="E10" i="53"/>
  <c r="E17" i="48"/>
  <c r="E18" i="48"/>
  <c r="E23" i="11"/>
  <c r="E22" i="11"/>
  <c r="E21" i="11"/>
  <c r="E20" i="11"/>
  <c r="E21" i="51"/>
  <c r="E10" i="56"/>
  <c r="E23" i="57"/>
  <c r="R39" i="57"/>
  <c r="E19" i="11"/>
  <c r="E18" i="11"/>
  <c r="E12" i="49"/>
  <c r="E11" i="49"/>
  <c r="E22" i="57"/>
  <c r="E16" i="48"/>
  <c r="E20" i="51"/>
  <c r="E19" i="51"/>
  <c r="E18" i="51"/>
  <c r="R8" i="51"/>
  <c r="E15" i="48"/>
  <c r="E9" i="59"/>
  <c r="R29" i="54"/>
  <c r="N6" i="59"/>
  <c r="D16" i="42" s="1"/>
  <c r="O6" i="59"/>
  <c r="E16" i="42" s="1"/>
  <c r="P6" i="59"/>
  <c r="F16" i="42" s="1"/>
  <c r="Q6" i="59"/>
  <c r="G16" i="42" s="1"/>
  <c r="E13" i="48"/>
  <c r="O6" i="51"/>
  <c r="E11" i="42" s="1"/>
  <c r="P6" i="51"/>
  <c r="F11" i="42" s="1"/>
  <c r="Q6" i="51"/>
  <c r="G11" i="42" s="1"/>
  <c r="N6" i="51"/>
  <c r="D11" i="42" s="1"/>
  <c r="T8" i="56"/>
  <c r="N6" i="57"/>
  <c r="D18" i="42" s="1"/>
  <c r="O6" i="57"/>
  <c r="E18" i="42" s="1"/>
  <c r="P6" i="57"/>
  <c r="F18" i="42" s="1"/>
  <c r="Q6" i="57"/>
  <c r="G18" i="42" s="1"/>
  <c r="L6" i="57"/>
  <c r="E20" i="43" s="1"/>
  <c r="M6" i="57"/>
  <c r="F20" i="43" s="1"/>
  <c r="K6" i="57"/>
  <c r="D20" i="43" s="1"/>
  <c r="J6" i="57"/>
  <c r="C20" i="43" s="1"/>
  <c r="K6" i="11"/>
  <c r="C9" i="43" s="1"/>
  <c r="L6" i="11"/>
  <c r="E9" i="43" s="1"/>
  <c r="M6" i="11"/>
  <c r="F9" i="43" s="1"/>
  <c r="J6" i="11"/>
  <c r="O6" i="11"/>
  <c r="E7" i="42" s="1"/>
  <c r="P6" i="11"/>
  <c r="F7" i="42" s="1"/>
  <c r="Q6" i="11"/>
  <c r="G7" i="42" s="1"/>
  <c r="N6" i="11"/>
  <c r="D7" i="42" s="1"/>
  <c r="E17" i="11"/>
  <c r="E16" i="11"/>
  <c r="E21" i="57"/>
  <c r="E20" i="57"/>
  <c r="E15" i="57"/>
  <c r="E17" i="51"/>
  <c r="M6" i="51"/>
  <c r="F13" i="43" s="1"/>
  <c r="E16" i="51"/>
  <c r="E15" i="51"/>
  <c r="E14" i="51"/>
  <c r="T8" i="57"/>
  <c r="D38" i="19"/>
  <c r="S8" i="55"/>
  <c r="S6" i="55" s="1"/>
  <c r="E15" i="38" s="1"/>
  <c r="E13" i="51"/>
  <c r="C38" i="19"/>
  <c r="R6" i="54" l="1"/>
  <c r="T6" i="54"/>
  <c r="S6" i="54"/>
  <c r="F15" i="38"/>
  <c r="G15" i="38" s="1"/>
  <c r="H15" i="42"/>
  <c r="G15" i="43"/>
  <c r="D9" i="43"/>
  <c r="G9" i="43" s="1"/>
  <c r="H10" i="42"/>
  <c r="H13" i="42"/>
  <c r="H7" i="42"/>
  <c r="H11" i="42"/>
  <c r="H16" i="42"/>
  <c r="H18" i="42"/>
  <c r="G20" i="43"/>
  <c r="G12" i="43"/>
  <c r="T6" i="57"/>
  <c r="F18" i="38" s="1"/>
  <c r="E14" i="59"/>
  <c r="L6" i="51" l="1"/>
  <c r="E13" i="43" s="1"/>
  <c r="K6" i="51"/>
  <c r="D13" i="43" s="1"/>
  <c r="J6" i="51"/>
  <c r="C13" i="43" s="1"/>
  <c r="E10" i="43"/>
  <c r="F10" i="43"/>
  <c r="E8" i="42"/>
  <c r="F8" i="42"/>
  <c r="G8" i="42"/>
  <c r="D10" i="43"/>
  <c r="C10" i="43"/>
  <c r="H8" i="42" l="1"/>
  <c r="G10" i="43"/>
  <c r="G13" i="43"/>
  <c r="E19" i="57" l="1"/>
  <c r="S8" i="56"/>
  <c r="E13" i="59"/>
  <c r="E12" i="59"/>
  <c r="E11" i="59"/>
  <c r="E10" i="59"/>
  <c r="E14" i="50" l="1"/>
  <c r="E13" i="50"/>
  <c r="E12" i="50"/>
  <c r="R8" i="56" l="1"/>
  <c r="E9" i="49"/>
  <c r="E17" i="57"/>
  <c r="E12" i="51"/>
  <c r="T8" i="51"/>
  <c r="S8" i="51"/>
  <c r="E14" i="11"/>
  <c r="E15" i="11"/>
  <c r="E12" i="11"/>
  <c r="E16" i="57"/>
  <c r="K9" i="19"/>
  <c r="F9" i="19"/>
  <c r="F6" i="19"/>
  <c r="E13" i="57" l="1"/>
  <c r="E14" i="57"/>
  <c r="E8" i="51"/>
  <c r="E9" i="51"/>
  <c r="E10" i="51"/>
  <c r="E9" i="56"/>
  <c r="E8" i="56"/>
  <c r="E9" i="50"/>
  <c r="Q6" i="56"/>
  <c r="M6" i="56"/>
  <c r="K17" i="19"/>
  <c r="F17" i="19"/>
  <c r="T8" i="58"/>
  <c r="Q6" i="58"/>
  <c r="M6" i="58"/>
  <c r="T6" i="59"/>
  <c r="F16" i="38" s="1"/>
  <c r="K15" i="19"/>
  <c r="M6" i="59"/>
  <c r="K14" i="19"/>
  <c r="T8" i="53"/>
  <c r="K12" i="19"/>
  <c r="F12" i="19"/>
  <c r="Q6" i="50"/>
  <c r="M6" i="50"/>
  <c r="T6" i="51"/>
  <c r="F11" i="38" s="1"/>
  <c r="K10" i="19"/>
  <c r="F10" i="19"/>
  <c r="T6" i="52"/>
  <c r="M6" i="49"/>
  <c r="Q6" i="49"/>
  <c r="T8" i="48"/>
  <c r="T6" i="48" s="1"/>
  <c r="K7" i="19"/>
  <c r="F7" i="19"/>
  <c r="T8" i="11"/>
  <c r="T6" i="11" s="1"/>
  <c r="F7" i="38" s="1"/>
  <c r="K6" i="19"/>
  <c r="E11" i="50"/>
  <c r="E10" i="50"/>
  <c r="E8" i="50"/>
  <c r="A25" i="19"/>
  <c r="D14" i="42"/>
  <c r="C16" i="43"/>
  <c r="J7" i="19"/>
  <c r="I7" i="19"/>
  <c r="E7" i="19"/>
  <c r="D7" i="19"/>
  <c r="J6" i="58"/>
  <c r="C19" i="43" s="1"/>
  <c r="S8" i="53"/>
  <c r="S6" i="53" s="1"/>
  <c r="E13" i="38" s="1"/>
  <c r="J6" i="19"/>
  <c r="I6" i="19"/>
  <c r="H6" i="19"/>
  <c r="P6" i="56"/>
  <c r="O6" i="56"/>
  <c r="N6" i="56"/>
  <c r="D19" i="42" s="1"/>
  <c r="L6" i="56"/>
  <c r="K6" i="56"/>
  <c r="J6" i="56"/>
  <c r="C21" i="43" s="1"/>
  <c r="J17" i="19"/>
  <c r="I17" i="19"/>
  <c r="E17" i="19"/>
  <c r="D17" i="19"/>
  <c r="N6" i="58"/>
  <c r="D17" i="42" s="1"/>
  <c r="P6" i="58"/>
  <c r="O6" i="58"/>
  <c r="L6" i="58"/>
  <c r="K6" i="58"/>
  <c r="J15" i="19"/>
  <c r="I15" i="19"/>
  <c r="L6" i="59"/>
  <c r="K6" i="59"/>
  <c r="J6" i="59"/>
  <c r="C18" i="43" s="1"/>
  <c r="J14" i="19"/>
  <c r="I14" i="19"/>
  <c r="E14" i="19"/>
  <c r="D14" i="19"/>
  <c r="J6" i="55"/>
  <c r="C17" i="43" s="1"/>
  <c r="J12" i="19"/>
  <c r="I12" i="19"/>
  <c r="E12" i="19"/>
  <c r="D12" i="19"/>
  <c r="P6" i="50"/>
  <c r="O6" i="50"/>
  <c r="N6" i="50"/>
  <c r="D12" i="42" s="1"/>
  <c r="L6" i="50"/>
  <c r="K6" i="50"/>
  <c r="J6" i="50"/>
  <c r="C14" i="43" s="1"/>
  <c r="J10" i="19"/>
  <c r="I10" i="19"/>
  <c r="E10" i="19"/>
  <c r="D10" i="19"/>
  <c r="S6" i="52"/>
  <c r="P6" i="52"/>
  <c r="J9" i="19" s="1"/>
  <c r="O6" i="52"/>
  <c r="I9" i="19" s="1"/>
  <c r="N6" i="52"/>
  <c r="L6" i="52"/>
  <c r="E9" i="19" s="1"/>
  <c r="K6" i="52"/>
  <c r="D9" i="19" s="1"/>
  <c r="J6" i="52"/>
  <c r="P6" i="49"/>
  <c r="O6" i="49"/>
  <c r="N6" i="49"/>
  <c r="D9" i="42" s="1"/>
  <c r="L6" i="49"/>
  <c r="K6" i="49"/>
  <c r="J6" i="49"/>
  <c r="C11" i="43" s="1"/>
  <c r="E6" i="19"/>
  <c r="D6" i="19"/>
  <c r="S8" i="57"/>
  <c r="S8" i="58"/>
  <c r="S6" i="59"/>
  <c r="E16" i="38" s="1"/>
  <c r="S6" i="51"/>
  <c r="E11" i="38" s="1"/>
  <c r="S8" i="48"/>
  <c r="S6" i="48" s="1"/>
  <c r="S8" i="11"/>
  <c r="E8" i="59"/>
  <c r="E11" i="11"/>
  <c r="E12" i="48"/>
  <c r="E11" i="48"/>
  <c r="E8" i="49"/>
  <c r="E10" i="49"/>
  <c r="E9" i="57"/>
  <c r="E10" i="57"/>
  <c r="E11" i="57"/>
  <c r="E12" i="57"/>
  <c r="E9" i="11"/>
  <c r="E10" i="11"/>
  <c r="E8" i="11"/>
  <c r="E8" i="57"/>
  <c r="E8" i="58"/>
  <c r="E9" i="58"/>
  <c r="E10" i="58"/>
  <c r="E8" i="48"/>
  <c r="E10" i="48"/>
  <c r="O9" i="19" l="1"/>
  <c r="F10" i="38"/>
  <c r="N9" i="19"/>
  <c r="E10" i="38"/>
  <c r="J18" i="19"/>
  <c r="F19" i="42"/>
  <c r="D18" i="19"/>
  <c r="D21" i="43"/>
  <c r="E18" i="19"/>
  <c r="E21" i="43"/>
  <c r="F18" i="19"/>
  <c r="F21" i="43"/>
  <c r="I18" i="19"/>
  <c r="E19" i="42"/>
  <c r="F14" i="19"/>
  <c r="F17" i="43"/>
  <c r="G17" i="43" s="1"/>
  <c r="I16" i="19"/>
  <c r="E17" i="42"/>
  <c r="J16" i="19"/>
  <c r="F17" i="42"/>
  <c r="D16" i="19"/>
  <c r="D19" i="43"/>
  <c r="E16" i="19"/>
  <c r="E19" i="43"/>
  <c r="E15" i="19"/>
  <c r="E18" i="43"/>
  <c r="D15" i="19"/>
  <c r="D18" i="43"/>
  <c r="F15" i="19"/>
  <c r="F18" i="43"/>
  <c r="K18" i="19"/>
  <c r="G19" i="42"/>
  <c r="J13" i="19"/>
  <c r="F14" i="42"/>
  <c r="I13" i="19"/>
  <c r="E14" i="42"/>
  <c r="D13" i="19"/>
  <c r="D16" i="43"/>
  <c r="E13" i="19"/>
  <c r="E16" i="43"/>
  <c r="F13" i="19"/>
  <c r="F16" i="43"/>
  <c r="K13" i="19"/>
  <c r="G14" i="42"/>
  <c r="J8" i="19"/>
  <c r="F9" i="42"/>
  <c r="E8" i="19"/>
  <c r="E11" i="43"/>
  <c r="I8" i="19"/>
  <c r="E9" i="42"/>
  <c r="D20" i="42"/>
  <c r="D8" i="19"/>
  <c r="D11" i="43"/>
  <c r="K8" i="19"/>
  <c r="G9" i="42"/>
  <c r="F8" i="19"/>
  <c r="F11" i="43"/>
  <c r="C22" i="43"/>
  <c r="F11" i="19"/>
  <c r="F14" i="43"/>
  <c r="I11" i="19"/>
  <c r="E12" i="42"/>
  <c r="J11" i="19"/>
  <c r="F12" i="42"/>
  <c r="D11" i="19"/>
  <c r="D14" i="43"/>
  <c r="E11" i="19"/>
  <c r="E14" i="43"/>
  <c r="K11" i="19"/>
  <c r="G12" i="42"/>
  <c r="K16" i="19"/>
  <c r="G17" i="42"/>
  <c r="F16" i="19"/>
  <c r="F19" i="43"/>
  <c r="S6" i="11"/>
  <c r="S6" i="57"/>
  <c r="O17" i="19"/>
  <c r="T6" i="53"/>
  <c r="N10" i="19"/>
  <c r="L6" i="19"/>
  <c r="N14" i="19"/>
  <c r="O6" i="19"/>
  <c r="O14" i="19"/>
  <c r="O15" i="19"/>
  <c r="T6" i="56"/>
  <c r="T6" i="50"/>
  <c r="T6" i="58"/>
  <c r="O10" i="19"/>
  <c r="T6" i="49"/>
  <c r="S6" i="49"/>
  <c r="S6" i="50"/>
  <c r="B38" i="19"/>
  <c r="N15" i="19"/>
  <c r="S6" i="58"/>
  <c r="N12" i="19"/>
  <c r="S6" i="56"/>
  <c r="C6" i="19"/>
  <c r="G6" i="19" s="1"/>
  <c r="R6" i="59"/>
  <c r="D16" i="38" s="1"/>
  <c r="G16" i="38" s="1"/>
  <c r="H15" i="19"/>
  <c r="L15" i="19" s="1"/>
  <c r="C15" i="19"/>
  <c r="R8" i="58"/>
  <c r="H16" i="19"/>
  <c r="C16" i="19"/>
  <c r="R8" i="57"/>
  <c r="H17" i="19"/>
  <c r="L17" i="19" s="1"/>
  <c r="C17" i="19"/>
  <c r="G17" i="19" s="1"/>
  <c r="H18" i="19"/>
  <c r="C18" i="19"/>
  <c r="H14" i="19"/>
  <c r="L14" i="19" s="1"/>
  <c r="C14" i="19"/>
  <c r="G14" i="19" s="1"/>
  <c r="H13" i="19"/>
  <c r="C13" i="19"/>
  <c r="R8" i="53"/>
  <c r="R6" i="53" s="1"/>
  <c r="D13" i="38" s="1"/>
  <c r="H12" i="19"/>
  <c r="L12" i="19" s="1"/>
  <c r="C12" i="19"/>
  <c r="G12" i="19" s="1"/>
  <c r="R8" i="52"/>
  <c r="C9" i="19"/>
  <c r="G9" i="19" s="1"/>
  <c r="B6" i="52"/>
  <c r="R6" i="51"/>
  <c r="D11" i="38" s="1"/>
  <c r="H10" i="19"/>
  <c r="L10" i="19" s="1"/>
  <c r="C10" i="19"/>
  <c r="G10" i="19" s="1"/>
  <c r="H11" i="19"/>
  <c r="C11" i="19"/>
  <c r="R8" i="49"/>
  <c r="H8" i="19"/>
  <c r="C8" i="19"/>
  <c r="R8" i="48"/>
  <c r="R6" i="48" s="1"/>
  <c r="H7" i="19"/>
  <c r="L7" i="19" s="1"/>
  <c r="C7" i="19"/>
  <c r="G7" i="19" s="1"/>
  <c r="R8" i="11"/>
  <c r="G18" i="19" l="1"/>
  <c r="H19" i="42"/>
  <c r="L18" i="19"/>
  <c r="G21" i="43"/>
  <c r="N18" i="19"/>
  <c r="E19" i="38"/>
  <c r="G16" i="19"/>
  <c r="G18" i="43"/>
  <c r="O12" i="19"/>
  <c r="F13" i="38"/>
  <c r="G13" i="38" s="1"/>
  <c r="N7" i="19"/>
  <c r="E8" i="38"/>
  <c r="L16" i="19"/>
  <c r="N16" i="19"/>
  <c r="E17" i="38"/>
  <c r="I19" i="19"/>
  <c r="G15" i="19"/>
  <c r="O18" i="19"/>
  <c r="F19" i="38"/>
  <c r="L13" i="19"/>
  <c r="J19" i="19"/>
  <c r="K19" i="19"/>
  <c r="D22" i="43"/>
  <c r="G13" i="19"/>
  <c r="G16" i="43"/>
  <c r="F20" i="42"/>
  <c r="E22" i="43"/>
  <c r="H14" i="42"/>
  <c r="N13" i="19"/>
  <c r="E14" i="38"/>
  <c r="O7" i="19"/>
  <c r="F8" i="38"/>
  <c r="O13" i="19"/>
  <c r="F14" i="38"/>
  <c r="N17" i="19"/>
  <c r="E18" i="38"/>
  <c r="G11" i="43"/>
  <c r="G8" i="19"/>
  <c r="N8" i="19"/>
  <c r="E9" i="38"/>
  <c r="H9" i="42"/>
  <c r="E20" i="42"/>
  <c r="L8" i="19"/>
  <c r="O8" i="19"/>
  <c r="F9" i="38"/>
  <c r="N6" i="19"/>
  <c r="E7" i="38"/>
  <c r="F19" i="19"/>
  <c r="G11" i="19"/>
  <c r="L11" i="19"/>
  <c r="H12" i="42"/>
  <c r="G14" i="43"/>
  <c r="N11" i="19"/>
  <c r="E12" i="38"/>
  <c r="O11" i="19"/>
  <c r="F12" i="38"/>
  <c r="G20" i="42"/>
  <c r="H17" i="42"/>
  <c r="O16" i="19"/>
  <c r="F17" i="38"/>
  <c r="F22" i="43"/>
  <c r="G19" i="43"/>
  <c r="G11" i="38"/>
  <c r="R6" i="11"/>
  <c r="D7" i="38" s="1"/>
  <c r="R6" i="57"/>
  <c r="R6" i="56"/>
  <c r="M14" i="19"/>
  <c r="P14" i="19" s="1"/>
  <c r="M10" i="19"/>
  <c r="P10" i="19" s="1"/>
  <c r="R6" i="52"/>
  <c r="D10" i="38" s="1"/>
  <c r="G10" i="38" s="1"/>
  <c r="R6" i="58"/>
  <c r="M12" i="19"/>
  <c r="R6" i="49"/>
  <c r="R6" i="50"/>
  <c r="H9" i="19"/>
  <c r="L9" i="19" s="1"/>
  <c r="D19" i="19"/>
  <c r="M15" i="19"/>
  <c r="P15" i="19" s="1"/>
  <c r="P12" i="19" l="1"/>
  <c r="M18" i="19"/>
  <c r="P18" i="19" s="1"/>
  <c r="D19" i="38"/>
  <c r="G19" i="38" s="1"/>
  <c r="M7" i="19"/>
  <c r="P7" i="19" s="1"/>
  <c r="D8" i="38"/>
  <c r="G8" i="38" s="1"/>
  <c r="M16" i="19"/>
  <c r="P16" i="19" s="1"/>
  <c r="D17" i="38"/>
  <c r="G17" i="38" s="1"/>
  <c r="N19" i="19"/>
  <c r="H20" i="42"/>
  <c r="G22" i="43"/>
  <c r="M13" i="19"/>
  <c r="P13" i="19" s="1"/>
  <c r="D14" i="38"/>
  <c r="G14" i="38" s="1"/>
  <c r="M17" i="19"/>
  <c r="P17" i="19" s="1"/>
  <c r="D18" i="38"/>
  <c r="G18" i="38" s="1"/>
  <c r="E20" i="38"/>
  <c r="M8" i="19"/>
  <c r="P8" i="19" s="1"/>
  <c r="D9" i="38"/>
  <c r="G9" i="38" s="1"/>
  <c r="G7" i="38"/>
  <c r="M11" i="19"/>
  <c r="P11" i="19" s="1"/>
  <c r="D12" i="38"/>
  <c r="O19" i="19"/>
  <c r="F20" i="38"/>
  <c r="M9" i="19"/>
  <c r="P9" i="19" s="1"/>
  <c r="E19" i="19"/>
  <c r="A6" i="19"/>
  <c r="D20" i="38" l="1"/>
  <c r="G20" i="38" s="1"/>
  <c r="G12" i="38"/>
  <c r="M6" i="19"/>
  <c r="P6" i="19" s="1"/>
  <c r="H19" i="19"/>
  <c r="L19" i="19" s="1"/>
  <c r="M19" i="19" l="1"/>
  <c r="P19" i="19" s="1"/>
  <c r="C19" i="19" l="1"/>
  <c r="G19" i="19" s="1"/>
</calcChain>
</file>

<file path=xl/sharedStrings.xml><?xml version="1.0" encoding="utf-8"?>
<sst xmlns="http://schemas.openxmlformats.org/spreadsheetml/2006/main" count="1930" uniqueCount="735">
  <si>
    <t>Nº</t>
  </si>
  <si>
    <t>Nombre</t>
  </si>
  <si>
    <t>APELLIDOS</t>
  </si>
  <si>
    <t>F. NACIM.</t>
  </si>
  <si>
    <t>PADRE/MADRE</t>
  </si>
  <si>
    <t>MUNICIPIO</t>
  </si>
  <si>
    <t>TFNO</t>
  </si>
  <si>
    <t>TOTAL</t>
  </si>
  <si>
    <t>CEAS</t>
  </si>
  <si>
    <t>CERCANÍAS-2</t>
  </si>
  <si>
    <t>OLMEDO</t>
  </si>
  <si>
    <t>PERCEPTORES DE ALIMENTACIÓN CIERRE COMEDOR</t>
  </si>
  <si>
    <t>CEAS:</t>
  </si>
  <si>
    <t>PORTILLO</t>
  </si>
  <si>
    <t>NAVA DEL REY</t>
  </si>
  <si>
    <t>SERRADA</t>
  </si>
  <si>
    <t>CERCANÍAS-1</t>
  </si>
  <si>
    <t>TORDESILLAS</t>
  </si>
  <si>
    <t>PEÑAFIEL</t>
  </si>
  <si>
    <t>PINODUERO</t>
  </si>
  <si>
    <t>Cáritas</t>
  </si>
  <si>
    <t>Cruz Roja</t>
  </si>
  <si>
    <t>CÁRITAS</t>
  </si>
  <si>
    <t>CRUZ ROJA</t>
  </si>
  <si>
    <t>EDAD</t>
  </si>
  <si>
    <t>SEXO</t>
  </si>
  <si>
    <t>ISCAR</t>
  </si>
  <si>
    <t>VALORIA VALLE ESGUEVA</t>
  </si>
  <si>
    <t>TIERRA CAMPOS NORTE</t>
  </si>
  <si>
    <t>TIERRA CAMPOS SUR</t>
  </si>
  <si>
    <t>H</t>
  </si>
  <si>
    <t>FUENSALDAÑA</t>
  </si>
  <si>
    <t>MARIANGEL</t>
  </si>
  <si>
    <t>PARRA DIAZ</t>
  </si>
  <si>
    <t>M</t>
  </si>
  <si>
    <t>JULIA</t>
  </si>
  <si>
    <t>ALDEAMAYOR</t>
  </si>
  <si>
    <t>DE LA FUENTE MORENO</t>
  </si>
  <si>
    <t>AFRICA</t>
  </si>
  <si>
    <t>MEDINA DE RIOSECO</t>
  </si>
  <si>
    <t>VEGA</t>
  </si>
  <si>
    <t>PEREZ MUÑOZ</t>
  </si>
  <si>
    <t>Mª LUISA MUÑOZ GIL</t>
  </si>
  <si>
    <t>RENEDO</t>
  </si>
  <si>
    <t>PETKOVA ASENOVA</t>
  </si>
  <si>
    <t>PETKO YULIANOV ASENOV</t>
  </si>
  <si>
    <t>642 422 528</t>
  </si>
  <si>
    <t>CABEZON DE VALDERADUEY</t>
  </si>
  <si>
    <t>SUARI</t>
  </si>
  <si>
    <t>BETKO</t>
  </si>
  <si>
    <t>MARIAN</t>
  </si>
  <si>
    <t>GEORGIEV MARINOV</t>
  </si>
  <si>
    <t>RUMYANA MAKSINOVA MILENOVA</t>
  </si>
  <si>
    <t>678 942 899</t>
  </si>
  <si>
    <t>MAYORGA</t>
  </si>
  <si>
    <t>IZAN</t>
  </si>
  <si>
    <t>GARCIA MARTIN</t>
  </si>
  <si>
    <t>ANGUSTIAS MARTIN SANCHEZ</t>
  </si>
  <si>
    <t>671 458 918</t>
  </si>
  <si>
    <t>DAVID</t>
  </si>
  <si>
    <t>ABEL</t>
  </si>
  <si>
    <t>CABRERA DIEZ</t>
  </si>
  <si>
    <t>MARTA DIEZ PABLO</t>
  </si>
  <si>
    <t>689 911 260 / 652 037 259</t>
  </si>
  <si>
    <t>VILLANUBLA</t>
  </si>
  <si>
    <t>ARROYO</t>
  </si>
  <si>
    <t>MOJADOS</t>
  </si>
  <si>
    <t>AMMAR</t>
  </si>
  <si>
    <t>LUISA MARIA BEATON NUÑEZ</t>
  </si>
  <si>
    <t>WILL GABRIEL</t>
  </si>
  <si>
    <t>DE LEON BEATON</t>
  </si>
  <si>
    <t>ELISA JASMINE</t>
  </si>
  <si>
    <t>JIMENEZ ARIAS</t>
  </si>
  <si>
    <t>SORAYA ARIAS FERNANDEZ</t>
  </si>
  <si>
    <t>DANIELA</t>
  </si>
  <si>
    <t>MARIYANOV PETROV</t>
  </si>
  <si>
    <t>RADKA GEORGIEVA STANKOVA</t>
  </si>
  <si>
    <t>BRUNO</t>
  </si>
  <si>
    <t>TUDELA DE DUERO</t>
  </si>
  <si>
    <t>ANA BELEN MATA ALVARES</t>
  </si>
  <si>
    <t>JOSE MARIA</t>
  </si>
  <si>
    <t>MATA ALVAREZ</t>
  </si>
  <si>
    <t xml:space="preserve">ARIADNA </t>
  </si>
  <si>
    <t>LIDIA</t>
  </si>
  <si>
    <t>SIRA</t>
  </si>
  <si>
    <t>EFREN</t>
  </si>
  <si>
    <t>GONZALEZ HERNANDEZ</t>
  </si>
  <si>
    <t>SANDRA HERNANDEZ BLANCO</t>
  </si>
  <si>
    <t>650 652 818</t>
  </si>
  <si>
    <t>SANTOVENIA DE PISUERGA</t>
  </si>
  <si>
    <t>ISAAC</t>
  </si>
  <si>
    <t>GABARRI JIMENEZ</t>
  </si>
  <si>
    <t>RAFAEL GABARRI JIMENEZ</t>
  </si>
  <si>
    <t>DUNIA</t>
  </si>
  <si>
    <t>ALAGUERO GARCIA</t>
  </si>
  <si>
    <t>Mª NOEL GARCIA LAGUNA</t>
  </si>
  <si>
    <t>685 019 172</t>
  </si>
  <si>
    <t>JORGE</t>
  </si>
  <si>
    <t>MATAMOROS CABEZUDO</t>
  </si>
  <si>
    <t>ZULEMA CABEZUDO VELASCO</t>
  </si>
  <si>
    <t>MELINA ISABEL</t>
  </si>
  <si>
    <t>ROMO AUQUILLA</t>
  </si>
  <si>
    <t>ANA LUCIA AUQUILLA CAMBAL</t>
  </si>
  <si>
    <t>631 580 352</t>
  </si>
  <si>
    <t>JUNIO-JULIO</t>
  </si>
  <si>
    <t>AGOSTO-SEPT</t>
  </si>
  <si>
    <t>AGOSTO-SEP</t>
  </si>
  <si>
    <t>SEMANA SANTA</t>
  </si>
  <si>
    <t>VERANO</t>
  </si>
  <si>
    <t>MENORES DESTINATARIOS SEMANA SANTA</t>
  </si>
  <si>
    <t>MENORES DESTINATARIOS VERANO</t>
  </si>
  <si>
    <t>ASYA NIKOLAEVA MIKOVA</t>
  </si>
  <si>
    <t>TEODORA</t>
  </si>
  <si>
    <t>ASEVA MKOVA</t>
  </si>
  <si>
    <t>AGOSTO-SEPTIEMBRE</t>
  </si>
  <si>
    <t>KOSYOV ILIEV</t>
  </si>
  <si>
    <t>NAVIDAD</t>
  </si>
  <si>
    <t>MENORES DESTINATARIOS NAVIDAD</t>
  </si>
  <si>
    <t>h</t>
  </si>
  <si>
    <t>VIAGNORIZ FRANCISCO MARTINEZ</t>
  </si>
  <si>
    <t>695 547154</t>
  </si>
  <si>
    <t>MUCIENTES</t>
  </si>
  <si>
    <t>SVETOSLAVA BOYANOVA ANGELOVA</t>
  </si>
  <si>
    <t>PEÑA FRANCISCO</t>
  </si>
  <si>
    <t>PEDRAJAS DE SAN ESTEBAN</t>
  </si>
  <si>
    <t>MARTA</t>
  </si>
  <si>
    <t>ANGEL</t>
  </si>
  <si>
    <t>JOSUE</t>
  </si>
  <si>
    <t>RAMIREZ RAMIREZ</t>
  </si>
  <si>
    <t>612 498 330</t>
  </si>
  <si>
    <t>ANELIYA OGNEMIROVA MARINOVA</t>
  </si>
  <si>
    <t>642 151 338 / 676529 680</t>
  </si>
  <si>
    <t>ORNELA</t>
  </si>
  <si>
    <t>HRISIMIROVA MARIYANOVA</t>
  </si>
  <si>
    <t xml:space="preserve">NINO </t>
  </si>
  <si>
    <t xml:space="preserve">NATALIA </t>
  </si>
  <si>
    <t>JUNIOR MANUEL</t>
  </si>
  <si>
    <t xml:space="preserve">LADY MASIEL </t>
  </si>
  <si>
    <t>TOTAL CRUZ ROJA</t>
  </si>
  <si>
    <t>TOTAL CARITAS</t>
  </si>
  <si>
    <t>BRAIS JOSE</t>
  </si>
  <si>
    <t>ARROYO GARCIA</t>
  </si>
  <si>
    <t>EIDER GARCIA VIDAL</t>
  </si>
  <si>
    <t>691 643 114</t>
  </si>
  <si>
    <t>GONCALVES DE OLIVEIRA</t>
  </si>
  <si>
    <t>PATRICIA GONCALVES LACORTE</t>
  </si>
  <si>
    <t>RAFAEL RODRIGUEZ PEINADOR</t>
  </si>
  <si>
    <t>654 390 842</t>
  </si>
  <si>
    <t>LUCAS</t>
  </si>
  <si>
    <t>RODRIGUEZ RIBEIRO</t>
  </si>
  <si>
    <t>BILOTTI ALVAREZ</t>
  </si>
  <si>
    <t>ROBERT BILOTTI SUAREZ</t>
  </si>
  <si>
    <t xml:space="preserve"> FABIANA VALENTINA</t>
  </si>
  <si>
    <t>652 787 757</t>
  </si>
  <si>
    <t>ABRIL</t>
  </si>
  <si>
    <t>637 580 339</t>
  </si>
  <si>
    <t xml:space="preserve">BRAYAN </t>
  </si>
  <si>
    <t xml:space="preserve">ZYLKIAR </t>
  </si>
  <si>
    <t>642 480 065</t>
  </si>
  <si>
    <t>KATHLEEN ALIETH</t>
  </si>
  <si>
    <t>PACHECO MEDINA</t>
  </si>
  <si>
    <t>SHEYLA DAYANA MEDINA ZAMBRANO</t>
  </si>
  <si>
    <t>658 514  264</t>
  </si>
  <si>
    <t>642 581 237</t>
  </si>
  <si>
    <t>BONIFACIO</t>
  </si>
  <si>
    <t>GARCIA VALENTINOVA</t>
  </si>
  <si>
    <t>VENTSISLAV</t>
  </si>
  <si>
    <t>SVETLEV ILIEV</t>
  </si>
  <si>
    <t>RODRIGUEZ VELENTINOVA</t>
  </si>
  <si>
    <t>ENRIQUE</t>
  </si>
  <si>
    <t>NIKITA</t>
  </si>
  <si>
    <t>POLINA</t>
  </si>
  <si>
    <t>PETRO</t>
  </si>
  <si>
    <t>BEREZA</t>
  </si>
  <si>
    <t>YEVGEN BEREZA</t>
  </si>
  <si>
    <t>SARA</t>
  </si>
  <si>
    <t>SVETLA VALENTINOVA ILIEVA</t>
  </si>
  <si>
    <t>MARIA TERESA MORALES</t>
  </si>
  <si>
    <t>HECTOR</t>
  </si>
  <si>
    <t>GARCIA SANCHEZ</t>
  </si>
  <si>
    <t>FELICIA</t>
  </si>
  <si>
    <t>NUMERO DE MENORES</t>
  </si>
  <si>
    <t>Semana Santa</t>
  </si>
  <si>
    <t>Verano</t>
  </si>
  <si>
    <t>PRECIADO GIL</t>
  </si>
  <si>
    <t>Navidad</t>
  </si>
  <si>
    <t>MIGUEL</t>
  </si>
  <si>
    <t>641 529 547</t>
  </si>
  <si>
    <t>YOEL</t>
  </si>
  <si>
    <t>IRIA</t>
  </si>
  <si>
    <t>MESONERO NAVARRO</t>
  </si>
  <si>
    <t>SANDRA NAVARRO MARTINEZ</t>
  </si>
  <si>
    <t>605 743 657</t>
  </si>
  <si>
    <t>MIGUEL ANGEL</t>
  </si>
  <si>
    <t>CUERVO AGUDELO</t>
  </si>
  <si>
    <t>LEIDY VIVIANA AGUDELO VILLADA</t>
  </si>
  <si>
    <t>722 721 291</t>
  </si>
  <si>
    <t xml:space="preserve">NIKOLAY </t>
  </si>
  <si>
    <t>NIKOLAEV STOYKOV</t>
  </si>
  <si>
    <t>ALEKSANDAR</t>
  </si>
  <si>
    <t>AGLAYA PAVLINOVA PETKOVA</t>
  </si>
  <si>
    <t>643 962 312</t>
  </si>
  <si>
    <t>ANA</t>
  </si>
  <si>
    <t>BORJA JIMENEZ</t>
  </si>
  <si>
    <t>AITANA</t>
  </si>
  <si>
    <t>DAVID BORJA BORJA</t>
  </si>
  <si>
    <t>674 995 881</t>
  </si>
  <si>
    <t>PASCUAL MARTIN</t>
  </si>
  <si>
    <t>DAVID PASCUAL MARTIN</t>
  </si>
  <si>
    <t>608 174 837</t>
  </si>
  <si>
    <t>AARON</t>
  </si>
  <si>
    <t>SILVIA</t>
  </si>
  <si>
    <t>LAURA</t>
  </si>
  <si>
    <t>IRENE</t>
  </si>
  <si>
    <t>SERRADOR MARTIN</t>
  </si>
  <si>
    <t>VERONICA MARTIN VAZQUEZ</t>
  </si>
  <si>
    <t>650 519 224</t>
  </si>
  <si>
    <t>BOURROUR HARCHI</t>
  </si>
  <si>
    <t>DOUNIA HARCHI</t>
  </si>
  <si>
    <t>632 545 365</t>
  </si>
  <si>
    <t>THOMAS</t>
  </si>
  <si>
    <t>LIAM JOSE</t>
  </si>
  <si>
    <t>LOPEZ ROSERO</t>
  </si>
  <si>
    <t>LUISA FERNANDA ROSERO</t>
  </si>
  <si>
    <t>643 623 316</t>
  </si>
  <si>
    <t>JULIETE CELESTINO BARROS</t>
  </si>
  <si>
    <t>652 479 315</t>
  </si>
  <si>
    <t>ANTONIO CELESTINO</t>
  </si>
  <si>
    <t>MENORES DESTINATAIOS NAVIDAD</t>
  </si>
  <si>
    <t>MENORES DESTINARIOS NAVIDAD</t>
  </si>
  <si>
    <t>MATEO</t>
  </si>
  <si>
    <t>ANA MARÍA</t>
  </si>
  <si>
    <t>ISTRATE TUDORACHE</t>
  </si>
  <si>
    <t>LACRAMIONARA TUDORACHE</t>
  </si>
  <si>
    <t>642 931 907</t>
  </si>
  <si>
    <t>CASTROMONTE</t>
  </si>
  <si>
    <t>MALIKA OUAKKAS FERNANDEZ</t>
  </si>
  <si>
    <t>667 084 936</t>
  </si>
  <si>
    <t>RENEDO DE ESGUEVA</t>
  </si>
  <si>
    <t>ANDREA</t>
  </si>
  <si>
    <t>MARTIN OUAKKAS</t>
  </si>
  <si>
    <t xml:space="preserve">ANA MARIA </t>
  </si>
  <si>
    <t>ERIKA SOFIA</t>
  </si>
  <si>
    <t>VASILE</t>
  </si>
  <si>
    <t>FRED ANGHEL MECIC</t>
  </si>
  <si>
    <t>642 066 398/643 143 016</t>
  </si>
  <si>
    <t>601 684 968</t>
  </si>
  <si>
    <t>SVITLANA ZUBRITSKA</t>
  </si>
  <si>
    <t>MICHAIL</t>
  </si>
  <si>
    <t>ZUBRITSKY</t>
  </si>
  <si>
    <t>624 556 386</t>
  </si>
  <si>
    <t>RODRIGO MATIAS</t>
  </si>
  <si>
    <t>TERAN BUSTINZA</t>
  </si>
  <si>
    <t>VICTOR FRANCISCO TERAN PACO</t>
  </si>
  <si>
    <t>641 352 195</t>
  </si>
  <si>
    <t>ALEXANDER</t>
  </si>
  <si>
    <t>MARTIN RAMIREZ</t>
  </si>
  <si>
    <t>DIANA KATERINE RAMIREZ ORREGO</t>
  </si>
  <si>
    <t>624 840 776</t>
  </si>
  <si>
    <t>MESON TEIXEIRA</t>
  </si>
  <si>
    <t>LUCIA TEIXEIRA GARCIA</t>
  </si>
  <si>
    <t>664 427 926</t>
  </si>
  <si>
    <t>ASEV MIKOV</t>
  </si>
  <si>
    <t>624 872 958</t>
  </si>
  <si>
    <t>CATUCHE DAZA</t>
  </si>
  <si>
    <t>MARTIN DAVID</t>
  </si>
  <si>
    <t>IBETH YICELY DAZA ORTIZ</t>
  </si>
  <si>
    <t xml:space="preserve">GEORGI </t>
  </si>
  <si>
    <t>722 890 613</t>
  </si>
  <si>
    <t xml:space="preserve">ANA TAILA </t>
  </si>
  <si>
    <t xml:space="preserve">JOSE JOHEL </t>
  </si>
  <si>
    <t>THIAGO MARCELO</t>
  </si>
  <si>
    <t>MICHELA CATALEVA</t>
  </si>
  <si>
    <t>MOTTA ROSARIO</t>
  </si>
  <si>
    <t>Mª TERESA ROSARIO AMASIFUEN</t>
  </si>
  <si>
    <t>643 332 948 / 643 334 012</t>
  </si>
  <si>
    <t>NOEMI</t>
  </si>
  <si>
    <t>PAJARES RODRIGUEZ</t>
  </si>
  <si>
    <t>MONICA RODRIGUEZ HERNANDEZ</t>
  </si>
  <si>
    <t>666 208 390</t>
  </si>
  <si>
    <t>ISABELLA</t>
  </si>
  <si>
    <t>644 332 948 / 643 334 012</t>
  </si>
  <si>
    <t>626 240 735</t>
  </si>
  <si>
    <t>627 240 735</t>
  </si>
  <si>
    <t>JORGE PRECIADO MANRIQUE</t>
  </si>
  <si>
    <t>643 066 398/643 143 016</t>
  </si>
  <si>
    <t>643 931 153</t>
  </si>
  <si>
    <t>643 480 065</t>
  </si>
  <si>
    <t>643 581 237</t>
  </si>
  <si>
    <t>644 581 237</t>
  </si>
  <si>
    <t>642 529 547</t>
  </si>
  <si>
    <t>643 529 547</t>
  </si>
  <si>
    <t>644 529 547</t>
  </si>
  <si>
    <t>645 529 547</t>
  </si>
  <si>
    <t>643 422 528</t>
  </si>
  <si>
    <t>645 212 887</t>
  </si>
  <si>
    <t>646 212 887</t>
  </si>
  <si>
    <t>651 652 818</t>
  </si>
  <si>
    <t>643 151 338 / 676529 680</t>
  </si>
  <si>
    <t>644 151 338 / 676529 680</t>
  </si>
  <si>
    <t>625 217 574</t>
  </si>
  <si>
    <t>651 519 224</t>
  </si>
  <si>
    <t>696 547154</t>
  </si>
  <si>
    <t>606 743 657</t>
  </si>
  <si>
    <t>675 995 881</t>
  </si>
  <si>
    <t>625 872 958</t>
  </si>
  <si>
    <t>613 498 330</t>
  </si>
  <si>
    <t>614 498 330</t>
  </si>
  <si>
    <t>635 457 441 / 690 647510</t>
  </si>
  <si>
    <t>636 457 441 / 690 647510</t>
  </si>
  <si>
    <t>637 457 441 / 690 647510</t>
  </si>
  <si>
    <t>644 623 316</t>
  </si>
  <si>
    <t>655 390 842</t>
  </si>
  <si>
    <t>680 557 846</t>
  </si>
  <si>
    <t>690 911 260 / 652 037 259</t>
  </si>
  <si>
    <t>667 208 390</t>
  </si>
  <si>
    <t>VILLAMURIEL DE CAMPOS</t>
  </si>
  <si>
    <t>MIRIAM BADMI</t>
  </si>
  <si>
    <t>658 274 600</t>
  </si>
  <si>
    <t>KHADIJA</t>
  </si>
  <si>
    <t>JESUS BADMI</t>
  </si>
  <si>
    <t>CABEZON DE PISUERGA</t>
  </si>
  <si>
    <t>MONICA ARENAS FERRERAS</t>
  </si>
  <si>
    <t>602 599 656</t>
  </si>
  <si>
    <t>ARENAS FERRERAS</t>
  </si>
  <si>
    <t>ESTHER HERRERO IBAÑEZ</t>
  </si>
  <si>
    <t>699 294 615</t>
  </si>
  <si>
    <t>SERGIO</t>
  </si>
  <si>
    <t>EMMA</t>
  </si>
  <si>
    <t>MANUEL</t>
  </si>
  <si>
    <t>CLOE</t>
  </si>
  <si>
    <t>REDONDO CALVILLO</t>
  </si>
  <si>
    <t>DIANA MARIA CALVILLO PEREZ</t>
  </si>
  <si>
    <t>616 520 537</t>
  </si>
  <si>
    <t>ANGEL FRANCISCO MARTIN PECINO</t>
  </si>
  <si>
    <t>JUAN</t>
  </si>
  <si>
    <t>MARTIN SAN JOSE</t>
  </si>
  <si>
    <t>DYLAND LEONARDO</t>
  </si>
  <si>
    <t>OLEG YASIKOV</t>
  </si>
  <si>
    <t>BARRETO MEDINA</t>
  </si>
  <si>
    <t>BERNAEZ GONZALEZ</t>
  </si>
  <si>
    <t>WALETZKA DALIT GONZALEZ RUIZ</t>
  </si>
  <si>
    <t>662 040 019</t>
  </si>
  <si>
    <t>LA CISTERNIGA</t>
  </si>
  <si>
    <t>MARIA LISSEHT DIAZ VANEGAS</t>
  </si>
  <si>
    <t>CARMINA JIMENEZ JIMENEZ</t>
  </si>
  <si>
    <t>633 208 658</t>
  </si>
  <si>
    <t>GOMEZ JIMENEZ</t>
  </si>
  <si>
    <t>KARIMA ASSAHLI</t>
  </si>
  <si>
    <t>624 115 527</t>
  </si>
  <si>
    <t>SOUHAIL</t>
  </si>
  <si>
    <t>VASSMINE</t>
  </si>
  <si>
    <t>DOUAA</t>
  </si>
  <si>
    <t>ANAS</t>
  </si>
  <si>
    <t>MOUNTABIH ASSAHLI</t>
  </si>
  <si>
    <t>622 456 725</t>
  </si>
  <si>
    <t>GONZALEZ GAIL</t>
  </si>
  <si>
    <t>LAURY REBECA MONTILLA LOPEZ</t>
  </si>
  <si>
    <t>604 293 815</t>
  </si>
  <si>
    <t>ISAAC BENJAMIN</t>
  </si>
  <si>
    <t>QUIMBAYA MONTILLA</t>
  </si>
  <si>
    <t>625 115 527</t>
  </si>
  <si>
    <t>626 115 527</t>
  </si>
  <si>
    <t>627 115 527</t>
  </si>
  <si>
    <t>628 115 527</t>
  </si>
  <si>
    <t>700 294 615</t>
  </si>
  <si>
    <t>GABRIELA FLORI</t>
  </si>
  <si>
    <t>DURAC</t>
  </si>
  <si>
    <t>JESUS DAVID</t>
  </si>
  <si>
    <t>REBECA MADONNA</t>
  </si>
  <si>
    <t>SIMONA BALARAM</t>
  </si>
  <si>
    <t>643 383 688</t>
  </si>
  <si>
    <t>644 383 688</t>
  </si>
  <si>
    <t>645 383 688</t>
  </si>
  <si>
    <t>ALIMENTACIÓN INFANTIL 2023: SEMANA SANTA+VERANO+NAVIDAD</t>
  </si>
  <si>
    <t>DIANA SOPHIA</t>
  </si>
  <si>
    <t>MARTIN DE ARAUJO</t>
  </si>
  <si>
    <t>GLAUCI DE ARAUJO</t>
  </si>
  <si>
    <t>651 398 367</t>
  </si>
  <si>
    <t>624 641 694</t>
  </si>
  <si>
    <t>644 962 312</t>
  </si>
  <si>
    <t>ANGI</t>
  </si>
  <si>
    <t>615 498 330</t>
  </si>
  <si>
    <t>SARA ISABELA</t>
  </si>
  <si>
    <t>SARMIENTO REYES</t>
  </si>
  <si>
    <t>GRACE ESTEFANI OROZCO</t>
  </si>
  <si>
    <t>643 068 997</t>
  </si>
  <si>
    <t>NAOMI VICTORIA</t>
  </si>
  <si>
    <t>ROBINSON DAVID</t>
  </si>
  <si>
    <t>ZABALA CORTES</t>
  </si>
  <si>
    <t>LINDA BEBA CORTES PAREDES</t>
  </si>
  <si>
    <t>623 155 724</t>
  </si>
  <si>
    <t>624 155 724</t>
  </si>
  <si>
    <t>LOPEZ QUIROGA</t>
  </si>
  <si>
    <t>ZARATAN</t>
  </si>
  <si>
    <t>CARLOS</t>
  </si>
  <si>
    <t>LORENA QUIROGA CANTERA</t>
  </si>
  <si>
    <t>652 481 199</t>
  </si>
  <si>
    <t>NATALIA GONZALEZ EMBARBA</t>
  </si>
  <si>
    <t>MARTIN</t>
  </si>
  <si>
    <t>TRONCOSO NOVOA</t>
  </si>
  <si>
    <t>BEATRIZ EUGENIA NOVOA OBANDO</t>
  </si>
  <si>
    <t>641 805 134</t>
  </si>
  <si>
    <t>LUIS MATHIAS</t>
  </si>
  <si>
    <t>ELIAS ENRIQUE</t>
  </si>
  <si>
    <t>ARIANA VALENTINA</t>
  </si>
  <si>
    <t>GONZALEZ GARCIA</t>
  </si>
  <si>
    <t>ADRIANA GARCIA JORDAN</t>
  </si>
  <si>
    <t>641 895 013</t>
  </si>
  <si>
    <t>642 895 013</t>
  </si>
  <si>
    <t>643 895 013</t>
  </si>
  <si>
    <t>GARCIA MOLINA</t>
  </si>
  <si>
    <t>BEATRIZ MOLINA SANGRADOR</t>
  </si>
  <si>
    <t>647 609 528</t>
  </si>
  <si>
    <t>IVAJLOV IVANOV</t>
  </si>
  <si>
    <t>STEFKA KRASIMIROVA ALEKSANDROVA</t>
  </si>
  <si>
    <t>625 973 389</t>
  </si>
  <si>
    <t>DAVID CLAUDINO</t>
  </si>
  <si>
    <t>GONZALVES DE LIMA</t>
  </si>
  <si>
    <t>ANA PAULA CLAUDINO DE IMA</t>
  </si>
  <si>
    <t>663 040 019</t>
  </si>
  <si>
    <t>603 395 364</t>
  </si>
  <si>
    <t>ALEJANDRA SOFIA</t>
  </si>
  <si>
    <t>STARK RONDON</t>
  </si>
  <si>
    <t>YERLIS ARELIS RONDON PERDOMO</t>
  </si>
  <si>
    <t>682 715 908</t>
  </si>
  <si>
    <t>DOUAE</t>
  </si>
  <si>
    <t>KERBOUB</t>
  </si>
  <si>
    <t>BENALI KERBOUD</t>
  </si>
  <si>
    <t>624 899 204</t>
  </si>
  <si>
    <t>JHON EVER PARRA ALVAREZ</t>
  </si>
  <si>
    <t>652 130 061</t>
  </si>
  <si>
    <t>722 405 269</t>
  </si>
  <si>
    <t>DAYAMI ROQUE MORFFI</t>
  </si>
  <si>
    <t>CAROLINA DE LA CARIDAD</t>
  </si>
  <si>
    <t>ARMAS ROQUE</t>
  </si>
  <si>
    <t>624 754 171</t>
  </si>
  <si>
    <t>GALINA NAYDENOVA YOSIFOVA</t>
  </si>
  <si>
    <t>642 472 702</t>
  </si>
  <si>
    <t>ILIAS</t>
  </si>
  <si>
    <t>NOKOLOV ILIEV</t>
  </si>
  <si>
    <t>BORISLAVA BOYANOVA ANGELOVA</t>
  </si>
  <si>
    <t>624 548 160</t>
  </si>
  <si>
    <t>SILDZHAN</t>
  </si>
  <si>
    <t>SREBRINOVA ANGELOVA</t>
  </si>
  <si>
    <t>ARGYUL</t>
  </si>
  <si>
    <t>625 548 160</t>
  </si>
  <si>
    <t>VALDENEBRO DE LOS VALLES</t>
  </si>
  <si>
    <t>642 131 744</t>
  </si>
  <si>
    <t>RUMYANA VASILEVA IVANOVA</t>
  </si>
  <si>
    <t>ALEHANDRO</t>
  </si>
  <si>
    <t>TOTOV RUMENOV</t>
  </si>
  <si>
    <t>ROKSANA</t>
  </si>
  <si>
    <t>TSVETELINA MILENOVA</t>
  </si>
  <si>
    <t>RICHARD</t>
  </si>
  <si>
    <t>TSVETELINA MILENOV</t>
  </si>
  <si>
    <t xml:space="preserve">GALIN </t>
  </si>
  <si>
    <t>TSVETELINO GEORGIEV</t>
  </si>
  <si>
    <t>643 131 744</t>
  </si>
  <si>
    <t>644 131 744</t>
  </si>
  <si>
    <t>645 131 744</t>
  </si>
  <si>
    <t>CHABELI</t>
  </si>
  <si>
    <t>IAN</t>
  </si>
  <si>
    <t>BAYONA MEDINA</t>
  </si>
  <si>
    <t>658 514 264</t>
  </si>
  <si>
    <t>LORENA MIGUEL PEREZ</t>
  </si>
  <si>
    <t>AMAIA VAZQUEZ</t>
  </si>
  <si>
    <t>722 643 191</t>
  </si>
  <si>
    <t>DIEGO</t>
  </si>
  <si>
    <t>AMPARO NEREA</t>
  </si>
  <si>
    <t>JIMENEZ SALAZAR</t>
  </si>
  <si>
    <t>TRANSITA RUTH SALAZAR JIMENEZ</t>
  </si>
  <si>
    <t>642 604 197</t>
  </si>
  <si>
    <t>643 604 197</t>
  </si>
  <si>
    <t>ANA BELLA  MORENO GOMEZ</t>
  </si>
  <si>
    <t>691 056 978</t>
  </si>
  <si>
    <t>RUEDA</t>
  </si>
  <si>
    <t>KALINA HRISTOVA GEORGIEVA</t>
  </si>
  <si>
    <t>KALINOV GEORGIEV</t>
  </si>
  <si>
    <t>640 049 132</t>
  </si>
  <si>
    <t>ALIMENTACIÓN INFANTIL 2024: SEMANA SANTA+VERANO+NAVIDAD</t>
  </si>
  <si>
    <t>ADRIADNA</t>
  </si>
  <si>
    <t>ORIOL</t>
  </si>
  <si>
    <t>MARTINEZ RIOJA</t>
  </si>
  <si>
    <t>PATRICIA RIOJA ROBLEDO</t>
  </si>
  <si>
    <t>608 615 649</t>
  </si>
  <si>
    <t>609 615 649</t>
  </si>
  <si>
    <t>ANGEL RAMIREZ RAMIREZ</t>
  </si>
  <si>
    <t>REDA</t>
  </si>
  <si>
    <t>ADEBOUA</t>
  </si>
  <si>
    <t>NAIMA OUBENHADDOU</t>
  </si>
  <si>
    <t>632 01 02 86</t>
  </si>
  <si>
    <t>EMILY</t>
  </si>
  <si>
    <t>LAILA</t>
  </si>
  <si>
    <t>DEMIAN</t>
  </si>
  <si>
    <t>MELERO BERMEJO</t>
  </si>
  <si>
    <t>VERONICA BERMEJO NUÑEZ</t>
  </si>
  <si>
    <t>671 121 754</t>
  </si>
  <si>
    <t>672 121 754</t>
  </si>
  <si>
    <t>673 121 754</t>
  </si>
  <si>
    <t>SLAVCHO</t>
  </si>
  <si>
    <t>HRISTOV FILIPOV</t>
  </si>
  <si>
    <t>ELISABET FILIPOVA ANGELOVA</t>
  </si>
  <si>
    <t>643 436 235</t>
  </si>
  <si>
    <t>JON</t>
  </si>
  <si>
    <t>DOS SANTOS JIMENEZ</t>
  </si>
  <si>
    <t>JON DOS SANTOS JIMENEZ</t>
  </si>
  <si>
    <t>AXIER</t>
  </si>
  <si>
    <t>722 695 595</t>
  </si>
  <si>
    <t>723 695 595</t>
  </si>
  <si>
    <t>648 102 994</t>
  </si>
  <si>
    <t>649 102 994</t>
  </si>
  <si>
    <t>650 102 994</t>
  </si>
  <si>
    <t>NOAH</t>
  </si>
  <si>
    <t>PABLO LEONARDO</t>
  </si>
  <si>
    <t>SULTANA</t>
  </si>
  <si>
    <t>SOFIA GABRIELA MARIA</t>
  </si>
  <si>
    <t>GEORGHE STEPAHAN SULTANA</t>
  </si>
  <si>
    <t>642 916 155</t>
  </si>
  <si>
    <t>643 916 155</t>
  </si>
  <si>
    <t>CATERINA DE LA FUENTE RODRIGUEZ</t>
  </si>
  <si>
    <t>611 073 498</t>
  </si>
  <si>
    <t>ISRAEL</t>
  </si>
  <si>
    <t>IVAN</t>
  </si>
  <si>
    <t>ADONAY</t>
  </si>
  <si>
    <t>YANELI</t>
  </si>
  <si>
    <t>BORJA DE LA FUENTE</t>
  </si>
  <si>
    <t>BARRUL DE LA FUENTE</t>
  </si>
  <si>
    <t>612 073 498</t>
  </si>
  <si>
    <t>613 073 498</t>
  </si>
  <si>
    <t>614 073 498</t>
  </si>
  <si>
    <t>SANTIAGO</t>
  </si>
  <si>
    <t>GONZALEZ SANCHEZ</t>
  </si>
  <si>
    <t>ANGELICA SANHEZ BERMUDEZ</t>
  </si>
  <si>
    <t>641 066 849</t>
  </si>
  <si>
    <t>GABRIEL</t>
  </si>
  <si>
    <t>ROSA HERRERO IBAÑEZ</t>
  </si>
  <si>
    <t>MATO HERRERO</t>
  </si>
  <si>
    <t>611 244 380</t>
  </si>
  <si>
    <t>TANNY MARCELA CALLES BLANCO</t>
  </si>
  <si>
    <t>ASENSIO CALLES</t>
  </si>
  <si>
    <t>JOSE ANDRES</t>
  </si>
  <si>
    <t>ANDREA EUNICE</t>
  </si>
  <si>
    <t>HAZEL ABIGAIL</t>
  </si>
  <si>
    <t>612 244 380</t>
  </si>
  <si>
    <t>613 244 380</t>
  </si>
  <si>
    <t>MIGUEL BORJA RODRIGUEZ</t>
  </si>
  <si>
    <t>ISMAEL</t>
  </si>
  <si>
    <t>BORJA NAVARRO</t>
  </si>
  <si>
    <t>603 568 926</t>
  </si>
  <si>
    <t>ENMA</t>
  </si>
  <si>
    <t>OLIVER</t>
  </si>
  <si>
    <t>ESTEBAN GONZALEZ</t>
  </si>
  <si>
    <t>Mª JESUS GONZALEZ PEREZ</t>
  </si>
  <si>
    <t>625 312 694</t>
  </si>
  <si>
    <t>626 312 694</t>
  </si>
  <si>
    <t>AIMARA</t>
  </si>
  <si>
    <t>RIMA</t>
  </si>
  <si>
    <t>AGGADI AL AROUI</t>
  </si>
  <si>
    <t>RAOUIYA AGGADI AL AROUI</t>
  </si>
  <si>
    <t>624 050 047</t>
  </si>
  <si>
    <t>VIANA</t>
  </si>
  <si>
    <t>625 050 047</t>
  </si>
  <si>
    <r>
      <t>NICOLAS</t>
    </r>
    <r>
      <rPr>
        <b/>
        <sz val="6"/>
        <color theme="1"/>
        <rFont val="Arial"/>
        <family val="2"/>
      </rPr>
      <t xml:space="preserve"> </t>
    </r>
  </si>
  <si>
    <t>YASIR</t>
  </si>
  <si>
    <t>AZIZI</t>
  </si>
  <si>
    <t>ROKIA ALLAOUI</t>
  </si>
  <si>
    <t>655 868 215</t>
  </si>
  <si>
    <t>656 868 215</t>
  </si>
  <si>
    <t>BECADOS SOLO SEMANA SANTA</t>
  </si>
  <si>
    <t>BECADOS SEMANA SANTA Y VERANO</t>
  </si>
  <si>
    <t>BECADOS SOLO VERANO</t>
  </si>
  <si>
    <t>ALVAREZ MARQUEZ</t>
  </si>
  <si>
    <t>YEIMA ALVAREZ MARQUEZ</t>
  </si>
  <si>
    <t>655 663 715</t>
  </si>
  <si>
    <t>GENKA YORDANOVA VASILEVA</t>
  </si>
  <si>
    <t>643 556 384</t>
  </si>
  <si>
    <t>BAHABON</t>
  </si>
  <si>
    <t xml:space="preserve">YORDAN </t>
  </si>
  <si>
    <t>PAMELA</t>
  </si>
  <si>
    <t>644 556 384</t>
  </si>
  <si>
    <t>GEORGIEV TODOROV</t>
  </si>
  <si>
    <t>GEORGIEVA TODOROVA</t>
  </si>
  <si>
    <t>DOS SANTOS LORENZO</t>
  </si>
  <si>
    <t>NAIARA</t>
  </si>
  <si>
    <t>CRISTINA LORENZO ORTEGA</t>
  </si>
  <si>
    <t>645 383 046</t>
  </si>
  <si>
    <t>DANIEL ALFONSO CONOPOIMA ALVINS</t>
  </si>
  <si>
    <t>631 748 977</t>
  </si>
  <si>
    <t>DANILO ALEXANDER</t>
  </si>
  <si>
    <t>CONOIMA TOVAR</t>
  </si>
  <si>
    <t>DONKA PETKOVA MIRCHEVA</t>
  </si>
  <si>
    <t>MARIA NIKOLAEVA</t>
  </si>
  <si>
    <t>HRISTOVA</t>
  </si>
  <si>
    <t>624 397 896</t>
  </si>
  <si>
    <t>ZULEMA HENAR MARTIN NIETO</t>
  </si>
  <si>
    <t>611 155 303</t>
  </si>
  <si>
    <t>VALENTINA</t>
  </si>
  <si>
    <t>DEL CAMPO MARTIN</t>
  </si>
  <si>
    <t>BELLA</t>
  </si>
  <si>
    <t>FERNANDEZ MARTIN</t>
  </si>
  <si>
    <t>612 155 303</t>
  </si>
  <si>
    <t>CETURA</t>
  </si>
  <si>
    <t>OSCAR</t>
  </si>
  <si>
    <t>JIMENEZ BARRUL</t>
  </si>
  <si>
    <t>CRISTINA BARRUL BORJA</t>
  </si>
  <si>
    <t>642 792 804</t>
  </si>
  <si>
    <t>643 792 804</t>
  </si>
  <si>
    <t>644 792 804</t>
  </si>
  <si>
    <t>ARRABAL</t>
  </si>
  <si>
    <t>PEDRO</t>
  </si>
  <si>
    <t>FELIPE DON ANJOS</t>
  </si>
  <si>
    <t>JOSIANE ALINE FELIPE</t>
  </si>
  <si>
    <t>633 730 599</t>
  </si>
  <si>
    <t>SEMANA SANTA+VERANO+NAVIDAD</t>
  </si>
  <si>
    <t>BECADOS SEMANA SANTA+VERANO+NAVIDAD</t>
  </si>
  <si>
    <t>BECADOS SEMANA SANTA+NAVIDAD</t>
  </si>
  <si>
    <t>BECADOS  VERANO+NAVIDAD</t>
  </si>
  <si>
    <t>PAVLO</t>
  </si>
  <si>
    <t>646 529 547</t>
  </si>
  <si>
    <t>BECADOS SOLO NAVIDAD</t>
  </si>
  <si>
    <t>LAIA</t>
  </si>
  <si>
    <t>GONZALEZ BLANCO</t>
  </si>
  <si>
    <t>600 574 620</t>
  </si>
  <si>
    <t>ALEJANDRO</t>
  </si>
  <si>
    <t>CORTES CATAÑO</t>
  </si>
  <si>
    <t>STEPHANIA CASTAÑO PIEDRAHITA</t>
  </si>
  <si>
    <t>ANGELA MARIA HERNANDEZ MIGUELAÑEZ</t>
  </si>
  <si>
    <t>654 473 621</t>
  </si>
  <si>
    <t>DANIEL</t>
  </si>
  <si>
    <t>MARCOS</t>
  </si>
  <si>
    <t>JIMENA</t>
  </si>
  <si>
    <t>NIÑO SANCHEZ</t>
  </si>
  <si>
    <t>SANCHEZ HERNANDEZ</t>
  </si>
  <si>
    <t>655 473 621</t>
  </si>
  <si>
    <t>656 473 621</t>
  </si>
  <si>
    <t>MELANY</t>
  </si>
  <si>
    <t>MAILYN SOFIA</t>
  </si>
  <si>
    <t>MARIAM SOFIA</t>
  </si>
  <si>
    <t>GOMEZ GONZALEZ</t>
  </si>
  <si>
    <t>MARILYN GOMZALEZ ROJAS</t>
  </si>
  <si>
    <t>641 069 496</t>
  </si>
  <si>
    <t>642 069 496</t>
  </si>
  <si>
    <t>643 069 496</t>
  </si>
  <si>
    <t>ANTONIA ROMERO BORJA</t>
  </si>
  <si>
    <t>642 601 837</t>
  </si>
  <si>
    <t>643 601 837</t>
  </si>
  <si>
    <t>644 601 837</t>
  </si>
  <si>
    <t>IKER</t>
  </si>
  <si>
    <t>CORAIMA</t>
  </si>
  <si>
    <t>ESCUERO ROMERO</t>
  </si>
  <si>
    <t>LEILA ISABEL</t>
  </si>
  <si>
    <t>SANCHEZ ALVAREZ</t>
  </si>
  <si>
    <t>EDUARDO LUIS SANCHEZ MUJICA</t>
  </si>
  <si>
    <t>VALORIA LA BUENA</t>
  </si>
  <si>
    <t>TANIA RAQUEL QUINTANA GRANDI</t>
  </si>
  <si>
    <t>613 991 547</t>
  </si>
  <si>
    <t>LA PEDRAJA</t>
  </si>
  <si>
    <t>BERNAL QUINTANA</t>
  </si>
  <si>
    <t>BIANCA-SOMMA ZANFIR</t>
  </si>
  <si>
    <t>624 114263</t>
  </si>
  <si>
    <t>DARIO FLORIN</t>
  </si>
  <si>
    <t>ADRIANA NURIA</t>
  </si>
  <si>
    <t>TOSUN ZANFIR</t>
  </si>
  <si>
    <t>625 114263</t>
  </si>
  <si>
    <t>CARIDAD BLAYA SOLANO</t>
  </si>
  <si>
    <t>633 254 690</t>
  </si>
  <si>
    <t>634 254 690</t>
  </si>
  <si>
    <t>635 254 690</t>
  </si>
  <si>
    <t>MAXY</t>
  </si>
  <si>
    <t>ANTONIO</t>
  </si>
  <si>
    <t>GINES</t>
  </si>
  <si>
    <t>CASANOVA BLAYA</t>
  </si>
  <si>
    <t>LOPEZ BLAYA</t>
  </si>
  <si>
    <t>SALIM</t>
  </si>
  <si>
    <t>SAMI</t>
  </si>
  <si>
    <t>BAABOUCHI</t>
  </si>
  <si>
    <t>LOUBNA EL HAIMER</t>
  </si>
  <si>
    <t>649 801 184</t>
  </si>
  <si>
    <t>VILLALON DE CAMPOS</t>
  </si>
  <si>
    <t>VILSLLON DE CAMPOS</t>
  </si>
  <si>
    <t>650 801 184</t>
  </si>
  <si>
    <t>REYNA LUZ VALVIDIA LEON</t>
  </si>
  <si>
    <t>600 632 681</t>
  </si>
  <si>
    <t>601 632 681</t>
  </si>
  <si>
    <t>THIAGO</t>
  </si>
  <si>
    <t>SARZO VALDIVIA</t>
  </si>
  <si>
    <t>ARAGON VALDIVIA</t>
  </si>
  <si>
    <t>YANIARA</t>
  </si>
  <si>
    <t>COVIELLA MARTINEZ</t>
  </si>
  <si>
    <t>LETICIA MARTINEZ LOPEZ</t>
  </si>
  <si>
    <t>TERESA MARTIN RODRIGUEZ</t>
  </si>
  <si>
    <t>644 964 350</t>
  </si>
  <si>
    <t>645 964 350</t>
  </si>
  <si>
    <t>646 964 350</t>
  </si>
  <si>
    <t>ROCIO</t>
  </si>
  <si>
    <t>BERNAL MARTIN</t>
  </si>
  <si>
    <t>BERNAL RODRIGUES</t>
  </si>
  <si>
    <t>PEÑA DELGADILLO</t>
  </si>
  <si>
    <t>FLOR ELISA DELGADILLO LOZANO</t>
  </si>
  <si>
    <t>633 090 469</t>
  </si>
  <si>
    <t>JULIAN STIVEN</t>
  </si>
  <si>
    <t>ADRIAN SAMUEL</t>
  </si>
  <si>
    <t>PINEDA DELGADILLO</t>
  </si>
  <si>
    <t>CAREN JINETH DELGADILLO</t>
  </si>
  <si>
    <t>613 483 067</t>
  </si>
  <si>
    <t>ALAN DAVID</t>
  </si>
  <si>
    <t>BOTERO CASTAÑO</t>
  </si>
  <si>
    <t>KARLA YICETH CASTAÑO ARROYAVE</t>
  </si>
  <si>
    <t>612 503 902</t>
  </si>
  <si>
    <t>PILAR GARCIA CAPA</t>
  </si>
  <si>
    <t>983 605 11</t>
  </si>
  <si>
    <t>YLENIA</t>
  </si>
  <si>
    <t>MORAN GARCIA</t>
  </si>
  <si>
    <t>SAMARA BARRUL MENDOZA</t>
  </si>
  <si>
    <t>604 147 861</t>
  </si>
  <si>
    <t xml:space="preserve">YERAY </t>
  </si>
  <si>
    <t>DIYANA STERFANOVA KIROVA</t>
  </si>
  <si>
    <t>643 130 310</t>
  </si>
  <si>
    <t>POZUELO DE LA ORDEN</t>
  </si>
  <si>
    <t>DIMITROV MOTIV</t>
  </si>
  <si>
    <t>BARBARA</t>
  </si>
  <si>
    <t>ANTONOVA STEFANOVA</t>
  </si>
  <si>
    <t>644 130 310</t>
  </si>
  <si>
    <t>MAITE BLANCO MANTECON</t>
  </si>
  <si>
    <t>VICTORIA</t>
  </si>
  <si>
    <t>BECADOS SOLO VERANO+NAVIDAD</t>
  </si>
  <si>
    <t>YORDANOVA IVELINA STELOVA</t>
  </si>
  <si>
    <t>643 729 751</t>
  </si>
  <si>
    <t>GALENA</t>
  </si>
  <si>
    <t>KOLEVA VESKOVA</t>
  </si>
  <si>
    <t>ALEXANDRA</t>
  </si>
  <si>
    <t>SIRBU</t>
  </si>
  <si>
    <t>CRISTINA JOIAN</t>
  </si>
  <si>
    <t>642 584 510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</si>
</sst>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.00_);[Red]\(&quot;€&quot;#,##0.00\)"/>
    <numFmt numFmtId="165" formatCode="_-* #,##0.00\ &quot;Pts&quot;_-;\-* #,##0.00\ &quot;Pts&quot;_-;_-* &quot;-&quot;??\ &quot;Pts&quot;_-;_-@_-"/>
    <numFmt numFmtId="166" formatCode="_-* #,##0.00\ [$€-C0A]_-;\-* #,##0.00\ [$€-C0A]_-;_-* &quot;-&quot;??\ [$€-C0A]_-;_-@_-"/>
    <numFmt numFmtId="167" formatCode="#,##0.00\ &quot;€&quot;"/>
    <numFmt numFmtId="168" formatCode="#,##0.00\ &quot;€&quot;;[Red]#,##0.00\ &quot;€&quot;"/>
    <numFmt numFmtId="169" formatCode="#,##0.00\ [$€-C0A];\-#,##0.00\ [$€-C0A]"/>
  </numFmts>
  <fonts count="6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name val="Arial"/>
      <family val="2"/>
    </font>
    <font>
      <b/>
      <sz val="14"/>
      <color theme="0"/>
      <name val="Arial"/>
      <family val="2"/>
    </font>
    <font>
      <sz val="14"/>
      <color theme="4" tint="-0.249977111117893"/>
      <name val="Arial"/>
      <family val="2"/>
    </font>
    <font>
      <sz val="14"/>
      <color theme="0"/>
      <name val="Arial"/>
      <family val="2"/>
    </font>
    <font>
      <b/>
      <sz val="10"/>
      <color rgb="FFFF0000"/>
      <name val="Arial"/>
      <family val="2"/>
    </font>
    <font>
      <b/>
      <sz val="14"/>
      <color rgb="FF00B05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8"/>
      <color theme="0"/>
      <name val="Arial"/>
      <family val="2"/>
    </font>
    <font>
      <b/>
      <sz val="14"/>
      <color rgb="FF00B0F0"/>
      <name val="Arial"/>
      <family val="2"/>
    </font>
    <font>
      <b/>
      <sz val="10"/>
      <color rgb="FF0070C0"/>
      <name val="Arial"/>
      <family val="2"/>
    </font>
    <font>
      <sz val="14"/>
      <color rgb="FF0070C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6"/>
      <color rgb="FF00B0F0"/>
      <name val="Arial"/>
      <family val="2"/>
    </font>
    <font>
      <b/>
      <sz val="16"/>
      <color theme="0"/>
      <name val="Arial"/>
      <family val="2"/>
    </font>
    <font>
      <b/>
      <sz val="16"/>
      <color rgb="FF00B050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b/>
      <sz val="12"/>
      <color rgb="FF00B0F0"/>
      <name val="Arial"/>
      <family val="2"/>
    </font>
    <font>
      <sz val="10"/>
      <color rgb="FFFF0000"/>
      <name val="Arial"/>
      <family val="2"/>
    </font>
    <font>
      <b/>
      <sz val="16"/>
      <color rgb="FF0070C0"/>
      <name val="Arial"/>
      <family val="2"/>
    </font>
    <font>
      <sz val="10"/>
      <color rgb="FF00B050"/>
      <name val="Arial"/>
      <family val="2"/>
    </font>
    <font>
      <b/>
      <sz val="12"/>
      <color rgb="FF0070C0"/>
      <name val="Arial"/>
      <family val="2"/>
    </font>
    <font>
      <sz val="10"/>
      <color rgb="FFFF9900"/>
      <name val="Arial"/>
      <family val="2"/>
    </font>
    <font>
      <b/>
      <sz val="10"/>
      <color rgb="FFFF9900"/>
      <name val="Arial"/>
      <family val="2"/>
    </font>
    <font>
      <sz val="10"/>
      <color rgb="FF800080"/>
      <name val="Arial"/>
      <family val="2"/>
    </font>
    <font>
      <sz val="10"/>
      <color rgb="FF7030A0"/>
      <name val="Arial"/>
      <family val="2"/>
    </font>
    <font>
      <sz val="10"/>
      <color theme="9" tint="-0.499984740745262"/>
      <name val="Arial"/>
      <family val="2"/>
    </font>
    <font>
      <sz val="10"/>
      <color rgb="FFFFC000"/>
      <name val="Arial"/>
      <family val="2"/>
    </font>
    <font>
      <sz val="10"/>
      <color rgb="FFC00000"/>
      <name val="Arial"/>
      <family val="2"/>
    </font>
    <font>
      <b/>
      <sz val="20"/>
      <color rgb="FFFF0000"/>
      <name val="Arial"/>
      <family val="2"/>
    </font>
    <font>
      <b/>
      <sz val="22"/>
      <color rgb="FFFF0000"/>
      <name val="Arial"/>
      <family val="2"/>
    </font>
    <font>
      <b/>
      <sz val="2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  <font>
      <b/>
      <sz val="6"/>
      <color theme="1"/>
      <name val="Arial"/>
      <family val="2"/>
    </font>
    <font>
      <b/>
      <sz val="10"/>
      <color rgb="FFFFC000"/>
      <name val="Arial"/>
      <family val="2"/>
    </font>
    <font>
      <sz val="9"/>
      <color rgb="FF0070C0"/>
      <name val="Arial"/>
      <family val="2"/>
    </font>
    <font>
      <b/>
      <sz val="10"/>
      <color rgb="FFFF7D7D"/>
      <name val="Arial"/>
      <family val="2"/>
    </font>
    <font>
      <sz val="10"/>
      <color rgb="FFFF7D7D"/>
      <name val="Arial"/>
      <family val="2"/>
    </font>
    <font>
      <b/>
      <sz val="10"/>
      <color rgb="FFFF66CC"/>
      <name val="Arial"/>
      <family val="2"/>
    </font>
    <font>
      <sz val="10"/>
      <color rgb="FFFF66CC"/>
      <name val="Arial"/>
      <family val="2"/>
    </font>
    <font>
      <sz val="9"/>
      <color rgb="FF00B050"/>
      <name val="Arial"/>
      <family val="2"/>
    </font>
    <font>
      <b/>
      <sz val="10"/>
      <color rgb="FF7030A0"/>
      <name val="Arial"/>
      <family val="2"/>
    </font>
    <font>
      <b/>
      <sz val="9"/>
      <color rgb="FF00B050"/>
      <name val="Arial"/>
      <family val="2"/>
    </font>
    <font>
      <b/>
      <sz val="10"/>
      <color rgb="FF8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BDEE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3" borderId="0" xfId="0" applyFont="1" applyFill="1"/>
    <xf numFmtId="0" fontId="10" fillId="3" borderId="0" xfId="0" applyFont="1" applyFill="1"/>
    <xf numFmtId="0" fontId="2" fillId="0" borderId="0" xfId="0" applyFont="1"/>
    <xf numFmtId="166" fontId="0" fillId="0" borderId="0" xfId="0" applyNumberFormat="1"/>
    <xf numFmtId="0" fontId="5" fillId="0" borderId="0" xfId="0" applyFont="1"/>
    <xf numFmtId="0" fontId="9" fillId="0" borderId="0" xfId="0" applyFont="1"/>
    <xf numFmtId="167" fontId="2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0" borderId="0" xfId="0" applyFont="1"/>
    <xf numFmtId="167" fontId="15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11" fillId="4" borderId="1" xfId="0" applyNumberFormat="1" applyFont="1" applyFill="1" applyBorder="1" applyAlignment="1">
      <alignment horizontal="center"/>
    </xf>
    <xf numFmtId="167" fontId="17" fillId="5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1" xfId="0" applyFont="1" applyBorder="1" applyAlignment="1">
      <alignment horizontal="center"/>
    </xf>
    <xf numFmtId="167" fontId="21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19" fillId="0" borderId="1" xfId="0" applyFont="1" applyBorder="1" applyAlignment="1">
      <alignment horizontal="center"/>
    </xf>
    <xf numFmtId="168" fontId="12" fillId="0" borderId="0" xfId="0" applyNumberFormat="1" applyFont="1"/>
    <xf numFmtId="14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7" fontId="11" fillId="5" borderId="1" xfId="0" applyNumberFormat="1" applyFont="1" applyFill="1" applyBorder="1" applyAlignment="1">
      <alignment horizontal="center"/>
    </xf>
    <xf numFmtId="167" fontId="11" fillId="4" borderId="3" xfId="0" applyNumberFormat="1" applyFont="1" applyFill="1" applyBorder="1" applyAlignment="1">
      <alignment horizontal="center"/>
    </xf>
    <xf numFmtId="167" fontId="25" fillId="5" borderId="1" xfId="0" applyNumberFormat="1" applyFont="1" applyFill="1" applyBorder="1" applyAlignment="1">
      <alignment horizontal="center"/>
    </xf>
    <xf numFmtId="167" fontId="2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/>
    <xf numFmtId="167" fontId="27" fillId="3" borderId="1" xfId="0" applyNumberFormat="1" applyFont="1" applyFill="1" applyBorder="1" applyAlignment="1">
      <alignment horizontal="center"/>
    </xf>
    <xf numFmtId="167" fontId="28" fillId="3" borderId="1" xfId="0" applyNumberFormat="1" applyFont="1" applyFill="1" applyBorder="1" applyAlignment="1">
      <alignment horizontal="center"/>
    </xf>
    <xf numFmtId="167" fontId="17" fillId="5" borderId="3" xfId="0" applyNumberFormat="1" applyFont="1" applyFill="1" applyBorder="1" applyAlignment="1">
      <alignment horizontal="center"/>
    </xf>
    <xf numFmtId="167" fontId="29" fillId="3" borderId="1" xfId="0" applyNumberFormat="1" applyFont="1" applyFill="1" applyBorder="1" applyAlignment="1">
      <alignment horizontal="center"/>
    </xf>
    <xf numFmtId="167" fontId="17" fillId="0" borderId="0" xfId="0" applyNumberFormat="1" applyFont="1" applyAlignment="1">
      <alignment horizontal="center"/>
    </xf>
    <xf numFmtId="0" fontId="22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"/>
    </xf>
    <xf numFmtId="0" fontId="19" fillId="0" borderId="0" xfId="0" applyFont="1"/>
    <xf numFmtId="0" fontId="11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7" fontId="30" fillId="3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0" borderId="6" xfId="0" applyFont="1" applyBorder="1"/>
    <xf numFmtId="168" fontId="16" fillId="5" borderId="1" xfId="0" applyNumberFormat="1" applyFont="1" applyFill="1" applyBorder="1"/>
    <xf numFmtId="168" fontId="6" fillId="4" borderId="1" xfId="0" applyNumberFormat="1" applyFont="1" applyFill="1" applyBorder="1"/>
    <xf numFmtId="169" fontId="8" fillId="3" borderId="0" xfId="1" applyNumberFormat="1" applyFont="1" applyFill="1"/>
    <xf numFmtId="0" fontId="27" fillId="0" borderId="0" xfId="0" applyFont="1"/>
    <xf numFmtId="0" fontId="10" fillId="0" borderId="0" xfId="0" applyFont="1"/>
    <xf numFmtId="169" fontId="8" fillId="0" borderId="0" xfId="1" applyNumberFormat="1" applyFont="1" applyFill="1"/>
    <xf numFmtId="0" fontId="31" fillId="0" borderId="0" xfId="0" applyFont="1" applyAlignment="1">
      <alignment horizontal="center"/>
    </xf>
    <xf numFmtId="0" fontId="32" fillId="0" borderId="0" xfId="0" applyFont="1"/>
    <xf numFmtId="168" fontId="16" fillId="5" borderId="4" xfId="0" applyNumberFormat="1" applyFont="1" applyFill="1" applyBorder="1"/>
    <xf numFmtId="169" fontId="8" fillId="3" borderId="1" xfId="1" applyNumberFormat="1" applyFont="1" applyFill="1" applyBorder="1"/>
    <xf numFmtId="167" fontId="30" fillId="3" borderId="7" xfId="0" applyNumberFormat="1" applyFont="1" applyFill="1" applyBorder="1" applyAlignment="1">
      <alignment horizontal="center"/>
    </xf>
    <xf numFmtId="168" fontId="12" fillId="0" borderId="1" xfId="0" applyNumberFormat="1" applyFont="1" applyBorder="1"/>
    <xf numFmtId="0" fontId="17" fillId="2" borderId="8" xfId="0" applyFont="1" applyFill="1" applyBorder="1" applyAlignment="1">
      <alignment horizontal="center"/>
    </xf>
    <xf numFmtId="168" fontId="12" fillId="0" borderId="4" xfId="0" applyNumberFormat="1" applyFont="1" applyBorder="1"/>
    <xf numFmtId="168" fontId="8" fillId="3" borderId="0" xfId="0" applyNumberFormat="1" applyFont="1" applyFill="1"/>
    <xf numFmtId="167" fontId="33" fillId="2" borderId="1" xfId="0" applyNumberFormat="1" applyFont="1" applyFill="1" applyBorder="1" applyAlignment="1">
      <alignment horizontal="center"/>
    </xf>
    <xf numFmtId="168" fontId="5" fillId="0" borderId="0" xfId="0" applyNumberFormat="1" applyFont="1"/>
    <xf numFmtId="167" fontId="34" fillId="3" borderId="1" xfId="0" applyNumberFormat="1" applyFont="1" applyFill="1" applyBorder="1" applyAlignment="1">
      <alignment horizontal="center"/>
    </xf>
    <xf numFmtId="167" fontId="35" fillId="3" borderId="7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67" fontId="36" fillId="4" borderId="1" xfId="0" applyNumberFormat="1" applyFont="1" applyFill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center"/>
    </xf>
    <xf numFmtId="167" fontId="36" fillId="5" borderId="1" xfId="0" applyNumberFormat="1" applyFont="1" applyFill="1" applyBorder="1" applyAlignment="1">
      <alignment horizontal="center"/>
    </xf>
    <xf numFmtId="0" fontId="36" fillId="0" borderId="1" xfId="0" applyFont="1" applyBorder="1"/>
    <xf numFmtId="167" fontId="36" fillId="4" borderId="3" xfId="0" applyNumberFormat="1" applyFont="1" applyFill="1" applyBorder="1" applyAlignment="1">
      <alignment horizontal="center"/>
    </xf>
    <xf numFmtId="167" fontId="11" fillId="5" borderId="4" xfId="0" applyNumberFormat="1" applyFont="1" applyFill="1" applyBorder="1" applyAlignment="1">
      <alignment horizontal="center"/>
    </xf>
    <xf numFmtId="167" fontId="36" fillId="5" borderId="4" xfId="0" applyNumberFormat="1" applyFont="1" applyFill="1" applyBorder="1" applyAlignment="1">
      <alignment horizontal="center"/>
    </xf>
    <xf numFmtId="0" fontId="36" fillId="0" borderId="5" xfId="0" applyFont="1" applyBorder="1" applyAlignment="1">
      <alignment horizontal="center"/>
    </xf>
    <xf numFmtId="167" fontId="36" fillId="4" borderId="5" xfId="0" applyNumberFormat="1" applyFont="1" applyFill="1" applyBorder="1" applyAlignment="1">
      <alignment horizontal="center"/>
    </xf>
    <xf numFmtId="167" fontId="36" fillId="5" borderId="5" xfId="0" applyNumberFormat="1" applyFont="1" applyFill="1" applyBorder="1" applyAlignment="1">
      <alignment horizontal="center"/>
    </xf>
    <xf numFmtId="167" fontId="36" fillId="5" borderId="3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167" fontId="2" fillId="0" borderId="9" xfId="0" applyNumberFormat="1" applyFont="1" applyBorder="1" applyAlignment="1">
      <alignment horizontal="center"/>
    </xf>
    <xf numFmtId="167" fontId="22" fillId="0" borderId="1" xfId="0" applyNumberFormat="1" applyFont="1" applyBorder="1" applyAlignment="1">
      <alignment horizontal="center"/>
    </xf>
    <xf numFmtId="167" fontId="22" fillId="0" borderId="1" xfId="0" applyNumberFormat="1" applyFont="1" applyBorder="1"/>
    <xf numFmtId="167" fontId="37" fillId="3" borderId="1" xfId="0" applyNumberFormat="1" applyFont="1" applyFill="1" applyBorder="1" applyAlignment="1">
      <alignment horizontal="center"/>
    </xf>
    <xf numFmtId="167" fontId="22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7" fontId="23" fillId="5" borderId="1" xfId="0" applyNumberFormat="1" applyFont="1" applyFill="1" applyBorder="1" applyAlignment="1">
      <alignment horizontal="center"/>
    </xf>
    <xf numFmtId="167" fontId="2" fillId="5" borderId="1" xfId="0" applyNumberFormat="1" applyFont="1" applyFill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0" fontId="26" fillId="0" borderId="0" xfId="0" applyFont="1"/>
    <xf numFmtId="0" fontId="38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167" fontId="22" fillId="0" borderId="5" xfId="0" applyNumberFormat="1" applyFont="1" applyBorder="1" applyAlignment="1">
      <alignment horizontal="center"/>
    </xf>
    <xf numFmtId="167" fontId="11" fillId="2" borderId="1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0" fontId="25" fillId="0" borderId="0" xfId="0" applyFont="1"/>
    <xf numFmtId="0" fontId="38" fillId="0" borderId="0" xfId="0" applyFont="1"/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9" fillId="3" borderId="1" xfId="0" applyFont="1" applyFill="1" applyBorder="1" applyAlignment="1">
      <alignment horizontal="center"/>
    </xf>
    <xf numFmtId="0" fontId="40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7" fontId="50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167" fontId="25" fillId="4" borderId="1" xfId="0" applyNumberFormat="1" applyFont="1" applyFill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167" fontId="17" fillId="4" borderId="1" xfId="0" applyNumberFormat="1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164" fontId="17" fillId="5" borderId="4" xfId="0" applyNumberFormat="1" applyFont="1" applyFill="1" applyBorder="1" applyAlignment="1">
      <alignment horizontal="center"/>
    </xf>
    <xf numFmtId="167" fontId="17" fillId="5" borderId="4" xfId="0" applyNumberFormat="1" applyFont="1" applyFill="1" applyBorder="1" applyAlignment="1">
      <alignment horizontal="center"/>
    </xf>
    <xf numFmtId="167" fontId="17" fillId="4" borderId="3" xfId="0" applyNumberFormat="1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67" fontId="11" fillId="4" borderId="5" xfId="0" applyNumberFormat="1" applyFont="1" applyFill="1" applyBorder="1" applyAlignment="1">
      <alignment horizontal="center"/>
    </xf>
    <xf numFmtId="167" fontId="17" fillId="5" borderId="5" xfId="0" applyNumberFormat="1" applyFont="1" applyFill="1" applyBorder="1" applyAlignment="1">
      <alignment horizontal="center"/>
    </xf>
    <xf numFmtId="167" fontId="36" fillId="4" borderId="7" xfId="0" applyNumberFormat="1" applyFont="1" applyFill="1" applyBorder="1" applyAlignment="1">
      <alignment horizontal="center"/>
    </xf>
    <xf numFmtId="167" fontId="19" fillId="4" borderId="1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1" fontId="19" fillId="0" borderId="9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51" fillId="0" borderId="0" xfId="0" applyFont="1" applyAlignment="1">
      <alignment horizontal="center"/>
    </xf>
    <xf numFmtId="167" fontId="2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1" fillId="0" borderId="0" xfId="0" applyFont="1"/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0" fontId="25" fillId="0" borderId="1" xfId="0" applyFont="1" applyBorder="1"/>
    <xf numFmtId="1" fontId="25" fillId="0" borderId="3" xfId="0" applyNumberFormat="1" applyFont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4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67" fontId="36" fillId="0" borderId="0" xfId="0" applyNumberFormat="1" applyFont="1" applyAlignment="1">
      <alignment horizontal="center"/>
    </xf>
    <xf numFmtId="0" fontId="45" fillId="0" borderId="10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1" fontId="45" fillId="0" borderId="3" xfId="0" applyNumberFormat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167" fontId="36" fillId="0" borderId="3" xfId="0" applyNumberFormat="1" applyFont="1" applyBorder="1" applyAlignment="1">
      <alignment horizontal="center"/>
    </xf>
    <xf numFmtId="167" fontId="22" fillId="0" borderId="11" xfId="0" applyNumberFormat="1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1" fontId="45" fillId="0" borderId="2" xfId="0" applyNumberFormat="1" applyFont="1" applyBorder="1" applyAlignment="1">
      <alignment horizontal="center"/>
    </xf>
    <xf numFmtId="167" fontId="11" fillId="0" borderId="2" xfId="0" applyNumberFormat="1" applyFont="1" applyBorder="1" applyAlignment="1">
      <alignment horizontal="center"/>
    </xf>
    <xf numFmtId="167" fontId="36" fillId="0" borderId="2" xfId="0" applyNumberFormat="1" applyFont="1" applyBorder="1" applyAlignment="1">
      <alignment horizontal="center"/>
    </xf>
    <xf numFmtId="167" fontId="22" fillId="0" borderId="12" xfId="0" applyNumberFormat="1" applyFont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1" fontId="53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14" fontId="38" fillId="0" borderId="1" xfId="0" applyNumberFormat="1" applyFont="1" applyBorder="1" applyAlignment="1">
      <alignment horizontal="center"/>
    </xf>
    <xf numFmtId="0" fontId="55" fillId="0" borderId="0" xfId="0" applyFont="1" applyAlignment="1">
      <alignment horizontal="left"/>
    </xf>
    <xf numFmtId="0" fontId="55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1" fontId="56" fillId="0" borderId="1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4" fontId="38" fillId="0" borderId="0" xfId="0" applyNumberFormat="1" applyFont="1" applyAlignment="1">
      <alignment horizontal="center"/>
    </xf>
    <xf numFmtId="0" fontId="57" fillId="0" borderId="0" xfId="0" applyFont="1"/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1" fontId="58" fillId="0" borderId="1" xfId="0" applyNumberFormat="1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60" fillId="0" borderId="0" xfId="0" applyFont="1"/>
    <xf numFmtId="0" fontId="61" fillId="0" borderId="1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1" fontId="62" fillId="0" borderId="1" xfId="0" applyNumberFormat="1" applyFont="1" applyBorder="1" applyAlignment="1">
      <alignment horizontal="center"/>
    </xf>
    <xf numFmtId="0" fontId="62" fillId="0" borderId="0" xfId="0" applyFont="1"/>
    <xf numFmtId="1" fontId="57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167" fontId="62" fillId="4" borderId="1" xfId="0" applyNumberFormat="1" applyFont="1" applyFill="1" applyBorder="1" applyAlignment="1">
      <alignment horizontal="center"/>
    </xf>
    <xf numFmtId="167" fontId="62" fillId="5" borderId="1" xfId="0" applyNumberFormat="1" applyFont="1" applyFill="1" applyBorder="1" applyAlignment="1">
      <alignment horizontal="center"/>
    </xf>
    <xf numFmtId="167" fontId="62" fillId="0" borderId="1" xfId="0" applyNumberFormat="1" applyFont="1" applyBorder="1" applyAlignment="1">
      <alignment horizontal="center"/>
    </xf>
    <xf numFmtId="0" fontId="60" fillId="0" borderId="1" xfId="0" applyFont="1" applyBorder="1"/>
    <xf numFmtId="167" fontId="3" fillId="4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7" fillId="0" borderId="3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7" fontId="11" fillId="5" borderId="3" xfId="0" applyNumberFormat="1" applyFont="1" applyFill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6" fillId="4" borderId="0" xfId="0" applyNumberFormat="1" applyFont="1" applyFill="1" applyAlignment="1">
      <alignment horizontal="center"/>
    </xf>
    <xf numFmtId="167" fontId="2" fillId="4" borderId="0" xfId="0" applyNumberFormat="1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7" fontId="17" fillId="5" borderId="0" xfId="0" applyNumberFormat="1" applyFont="1" applyFill="1" applyAlignment="1">
      <alignment horizontal="center"/>
    </xf>
    <xf numFmtId="0" fontId="60" fillId="0" borderId="0" xfId="0" applyFont="1" applyAlignment="1">
      <alignment horizontal="center"/>
    </xf>
    <xf numFmtId="1" fontId="60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60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66CC"/>
      <color rgb="FFBDEEFF"/>
      <color rgb="FFFFB9B9"/>
      <color rgb="FF800080"/>
      <color rgb="FFFF7D7D"/>
      <color rgb="FFFF9900"/>
      <color rgb="FF996633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3"/>
  <sheetViews>
    <sheetView topLeftCell="A15" workbookViewId="0">
      <selection activeCell="F33" sqref="F33"/>
    </sheetView>
  </sheetViews>
  <sheetFormatPr baseColWidth="10" defaultRowHeight="13.2" x14ac:dyDescent="0.25"/>
  <cols>
    <col min="1" max="1" width="39.6640625" bestFit="1" customWidth="1"/>
    <col min="2" max="2" width="19.6640625" customWidth="1"/>
    <col min="3" max="3" width="16.5546875" customWidth="1"/>
    <col min="4" max="4" width="15.6640625" bestFit="1" customWidth="1"/>
    <col min="5" max="5" width="21.5546875" bestFit="1" customWidth="1"/>
    <col min="6" max="7" width="21.5546875" customWidth="1"/>
    <col min="8" max="8" width="15.33203125" bestFit="1" customWidth="1"/>
    <col min="9" max="9" width="14.77734375" bestFit="1" customWidth="1"/>
    <col min="10" max="10" width="21.5546875" bestFit="1" customWidth="1"/>
    <col min="11" max="12" width="21.5546875" customWidth="1"/>
    <col min="13" max="13" width="21.6640625" customWidth="1"/>
    <col min="14" max="15" width="16" bestFit="1" customWidth="1"/>
    <col min="16" max="16" width="16.6640625" customWidth="1"/>
  </cols>
  <sheetData>
    <row r="2" spans="1:16" ht="17.399999999999999" x14ac:dyDescent="0.3">
      <c r="A2" s="13" t="s">
        <v>480</v>
      </c>
      <c r="B2" s="13"/>
      <c r="C2" s="13"/>
      <c r="D2" s="13"/>
      <c r="E2" s="13"/>
      <c r="F2" s="13"/>
      <c r="G2" s="13"/>
    </row>
    <row r="3" spans="1:16" ht="17.399999999999999" x14ac:dyDescent="0.3">
      <c r="A3" s="238"/>
      <c r="B3" s="238"/>
      <c r="C3" s="238"/>
      <c r="D3" s="53"/>
      <c r="E3" s="53"/>
      <c r="F3" s="53"/>
      <c r="G3" s="53"/>
    </row>
    <row r="4" spans="1:16" x14ac:dyDescent="0.25">
      <c r="C4" s="55" t="s">
        <v>107</v>
      </c>
      <c r="D4" s="55" t="s">
        <v>104</v>
      </c>
      <c r="E4" s="55" t="s">
        <v>114</v>
      </c>
      <c r="F4" s="55" t="s">
        <v>116</v>
      </c>
      <c r="G4" s="55"/>
      <c r="H4" s="56" t="s">
        <v>107</v>
      </c>
      <c r="I4" s="56" t="s">
        <v>104</v>
      </c>
      <c r="J4" s="56" t="s">
        <v>114</v>
      </c>
      <c r="K4" s="72" t="s">
        <v>116</v>
      </c>
      <c r="L4" s="56"/>
      <c r="M4" s="56" t="s">
        <v>107</v>
      </c>
      <c r="N4" s="56" t="s">
        <v>108</v>
      </c>
      <c r="O4" s="56" t="s">
        <v>116</v>
      </c>
    </row>
    <row r="5" spans="1:16" ht="21" x14ac:dyDescent="0.4">
      <c r="A5" s="9" t="s">
        <v>8</v>
      </c>
      <c r="B5" s="9"/>
      <c r="C5" s="46" t="s">
        <v>21</v>
      </c>
      <c r="D5" s="46" t="s">
        <v>21</v>
      </c>
      <c r="E5" s="46" t="s">
        <v>21</v>
      </c>
      <c r="F5" s="46" t="s">
        <v>21</v>
      </c>
      <c r="G5" s="77" t="s">
        <v>138</v>
      </c>
      <c r="H5" s="47" t="s">
        <v>20</v>
      </c>
      <c r="I5" s="47" t="s">
        <v>20</v>
      </c>
      <c r="J5" s="47" t="s">
        <v>20</v>
      </c>
      <c r="K5" s="47" t="s">
        <v>20</v>
      </c>
      <c r="L5" s="78" t="s">
        <v>139</v>
      </c>
      <c r="M5" s="70" t="s">
        <v>7</v>
      </c>
      <c r="N5" s="57" t="s">
        <v>7</v>
      </c>
      <c r="O5" s="57" t="s">
        <v>7</v>
      </c>
      <c r="P5" s="75" t="s">
        <v>7</v>
      </c>
    </row>
    <row r="6" spans="1:16" ht="17.399999999999999" x14ac:dyDescent="0.3">
      <c r="A6" s="29" t="str">
        <f>'CERCANÍAS 1'!$G$3</f>
        <v>CERCANÍAS-1</v>
      </c>
      <c r="B6" s="14"/>
      <c r="C6" s="61">
        <f>'CERCANÍAS 1'!$K$6</f>
        <v>0</v>
      </c>
      <c r="D6" s="61">
        <f>'CERCANÍAS 1'!$K$6</f>
        <v>0</v>
      </c>
      <c r="E6" s="61">
        <f>'CERCANÍAS 1'!$L$6</f>
        <v>0</v>
      </c>
      <c r="F6" s="61">
        <f>'CERCANÍAS 1'!$M$6</f>
        <v>0</v>
      </c>
      <c r="G6" s="61">
        <f>SUM(C6+D6+E6+F6)</f>
        <v>0</v>
      </c>
      <c r="H6" s="60">
        <f>'CERCANÍAS 1'!$N$6</f>
        <v>1462.8899999999999</v>
      </c>
      <c r="I6" s="60">
        <f>'CERCANÍAS 1'!$O$6</f>
        <v>1949.03</v>
      </c>
      <c r="J6" s="68">
        <f>'CERCANÍAS 1'!$P$6</f>
        <v>1699.95</v>
      </c>
      <c r="K6" s="68">
        <f>'CERCANÍAS 1'!$Q$6</f>
        <v>1885.1399999999999</v>
      </c>
      <c r="L6" s="68">
        <f>SUM(H6+I6+J6+K6)</f>
        <v>6997.01</v>
      </c>
      <c r="M6" s="73">
        <f>'CERCANÍAS 1'!$R$6</f>
        <v>1462.8899999999999</v>
      </c>
      <c r="N6" s="71">
        <f>'CERCANÍAS 1'!$S$6</f>
        <v>3648.98</v>
      </c>
      <c r="O6" s="71">
        <f>'CERCANÍAS 1'!$T$6</f>
        <v>1885.1399999999999</v>
      </c>
      <c r="P6" s="76">
        <f>SUM(M6+N6+O6)</f>
        <v>6997.01</v>
      </c>
    </row>
    <row r="7" spans="1:16" ht="17.399999999999999" x14ac:dyDescent="0.3">
      <c r="A7" s="29" t="s">
        <v>9</v>
      </c>
      <c r="B7" s="14"/>
      <c r="C7" s="61">
        <f>'CERCANÍAS 2'!$J$6</f>
        <v>610.5</v>
      </c>
      <c r="D7" s="61">
        <f>'CERCANÍAS 2'!$K$6</f>
        <v>1158.5</v>
      </c>
      <c r="E7" s="61">
        <f>'CERCANÍAS 2'!$L$6</f>
        <v>990</v>
      </c>
      <c r="F7" s="61">
        <f>'CERCANÍAS 2'!$M$6</f>
        <v>706.31999999999994</v>
      </c>
      <c r="G7" s="61">
        <f t="shared" ref="G7:G19" si="0">SUM(C7+D7+E7+F7)</f>
        <v>3465.3199999999997</v>
      </c>
      <c r="H7" s="60">
        <f>'CERCANÍAS 2'!$N$6</f>
        <v>796.06999999999994</v>
      </c>
      <c r="I7" s="60">
        <f>'CERCANÍAS 2'!$O$6</f>
        <v>1926.71</v>
      </c>
      <c r="J7" s="68">
        <f>'CERCANÍAS 2'!$P$6</f>
        <v>1636.85</v>
      </c>
      <c r="K7" s="68">
        <f>'CERCANÍAS 2'!$Q$6</f>
        <v>513</v>
      </c>
      <c r="L7" s="68">
        <f t="shared" ref="L7:L19" si="1">SUM(H7+I7+J7+K7)</f>
        <v>4872.6299999999992</v>
      </c>
      <c r="M7" s="73">
        <f>'CERCANÍAS 2'!$R$6</f>
        <v>1406.5700000000002</v>
      </c>
      <c r="N7" s="71">
        <f>'CERCANÍAS 2'!$S$6</f>
        <v>5712.0599999999995</v>
      </c>
      <c r="O7" s="71">
        <f>'CERCANÍAS 2'!$T$6</f>
        <v>1219.32</v>
      </c>
      <c r="P7" s="76">
        <f t="shared" ref="P7:P19" si="2">SUM(M7+N7+O7)</f>
        <v>8337.9499999999989</v>
      </c>
    </row>
    <row r="8" spans="1:16" ht="17.399999999999999" x14ac:dyDescent="0.3">
      <c r="A8" s="29" t="s">
        <v>26</v>
      </c>
      <c r="B8" s="14"/>
      <c r="C8" s="61">
        <f>ISCAR!$J$6</f>
        <v>820.81999999999994</v>
      </c>
      <c r="D8" s="61">
        <f>ISCAR!$K$6</f>
        <v>1961.83</v>
      </c>
      <c r="E8" s="61">
        <f>ISCAR!$L$6</f>
        <v>1663.1</v>
      </c>
      <c r="F8" s="61">
        <f>ISCAR!$M$6</f>
        <v>976.31999999999994</v>
      </c>
      <c r="G8" s="61">
        <f t="shared" si="0"/>
        <v>5422.07</v>
      </c>
      <c r="H8" s="60">
        <f>ISCAR!$N$6</f>
        <v>501.6</v>
      </c>
      <c r="I8" s="60">
        <f>ISCAR!$O$6</f>
        <v>797</v>
      </c>
      <c r="J8" s="68">
        <f>ISCAR!$P$6</f>
        <v>682.2</v>
      </c>
      <c r="K8" s="68">
        <f>ISCAR!$Q$6</f>
        <v>1090.8</v>
      </c>
      <c r="L8" s="68">
        <f t="shared" si="1"/>
        <v>3071.6</v>
      </c>
      <c r="M8" s="73">
        <f>ISCAR!$R$6</f>
        <v>1322.42</v>
      </c>
      <c r="N8" s="71">
        <f>ISCAR!$S$6</f>
        <v>5104.13</v>
      </c>
      <c r="O8" s="71">
        <f>ISCAR!$T$6</f>
        <v>2067.12</v>
      </c>
      <c r="P8" s="76">
        <f t="shared" si="2"/>
        <v>8493.67</v>
      </c>
    </row>
    <row r="9" spans="1:16" ht="17.399999999999999" x14ac:dyDescent="0.3">
      <c r="A9" s="29" t="s">
        <v>14</v>
      </c>
      <c r="B9" s="14"/>
      <c r="C9" s="61">
        <f>'NAVA DEL REY'!$J$6</f>
        <v>0</v>
      </c>
      <c r="D9" s="61">
        <f>'NAVA DEL REY'!$K$6</f>
        <v>0</v>
      </c>
      <c r="E9" s="61">
        <f>'NAVA DEL REY'!$L$6</f>
        <v>0</v>
      </c>
      <c r="F9" s="61">
        <f>'NAVA DEL REY'!$M$6</f>
        <v>0</v>
      </c>
      <c r="G9" s="61">
        <f t="shared" si="0"/>
        <v>0</v>
      </c>
      <c r="H9" s="60">
        <f>'NAVA DEL REY'!$N$6</f>
        <v>0</v>
      </c>
      <c r="I9" s="60">
        <f>'NAVA DEL REY'!$O$6</f>
        <v>0</v>
      </c>
      <c r="J9" s="68">
        <f>'NAVA DEL REY'!$P$6</f>
        <v>0</v>
      </c>
      <c r="K9" s="68">
        <f>'NAVA DEL REY'!$Q$6</f>
        <v>0</v>
      </c>
      <c r="L9" s="68">
        <f t="shared" si="1"/>
        <v>0</v>
      </c>
      <c r="M9" s="73">
        <f>'NAVA DEL REY'!$R$6</f>
        <v>0</v>
      </c>
      <c r="N9" s="71">
        <f>'NAVA DEL REY'!$S$6</f>
        <v>0</v>
      </c>
      <c r="O9" s="71">
        <f>'NAVA DEL REY'!$T$6</f>
        <v>0</v>
      </c>
      <c r="P9" s="76">
        <f t="shared" si="2"/>
        <v>0</v>
      </c>
    </row>
    <row r="10" spans="1:16" ht="17.399999999999999" x14ac:dyDescent="0.3">
      <c r="A10" s="29" t="s">
        <v>10</v>
      </c>
      <c r="B10" s="14"/>
      <c r="C10" s="61">
        <f>OLMEDO!$J$6</f>
        <v>1157.6399999999999</v>
      </c>
      <c r="D10" s="61">
        <f>OLMEDO!$K$6</f>
        <v>1261.1600000000001</v>
      </c>
      <c r="E10" s="61">
        <f>OLMEDO!$L$6</f>
        <v>1073.7</v>
      </c>
      <c r="F10" s="61">
        <f>OLMEDO!$M$6</f>
        <v>841.31999999999994</v>
      </c>
      <c r="G10" s="61">
        <f t="shared" si="0"/>
        <v>4333.82</v>
      </c>
      <c r="H10" s="60">
        <f>OLMEDO!$N$6</f>
        <v>240.68</v>
      </c>
      <c r="I10" s="60">
        <f>OLMEDO!$O$6</f>
        <v>1136.17</v>
      </c>
      <c r="J10" s="68">
        <f>OLMEDO!$P$6</f>
        <v>844.4</v>
      </c>
      <c r="K10" s="68">
        <f>OLMEDO!$Q$6</f>
        <v>798.83999999999992</v>
      </c>
      <c r="L10" s="68">
        <f t="shared" si="1"/>
        <v>3020.09</v>
      </c>
      <c r="M10" s="73">
        <f>OLMEDO!$R$6</f>
        <v>1398.3200000000002</v>
      </c>
      <c r="N10" s="71">
        <f>OLMEDO!$S$6</f>
        <v>4315.43</v>
      </c>
      <c r="O10" s="71">
        <f>OLMEDO!$T$6</f>
        <v>1640.1599999999999</v>
      </c>
      <c r="P10" s="76">
        <f t="shared" si="2"/>
        <v>7353.91</v>
      </c>
    </row>
    <row r="11" spans="1:16" ht="17.399999999999999" x14ac:dyDescent="0.3">
      <c r="A11" s="29" t="s">
        <v>18</v>
      </c>
      <c r="B11" s="14"/>
      <c r="C11" s="61">
        <f>PEÑAFIEL!$J$6</f>
        <v>231</v>
      </c>
      <c r="D11" s="61">
        <f>PEÑAFIEL!$K$6</f>
        <v>217.75</v>
      </c>
      <c r="E11" s="61">
        <f>PEÑAFIEL!$L$6</f>
        <v>187.5</v>
      </c>
      <c r="F11" s="61">
        <f>PEÑAFIEL!$M$6</f>
        <v>0</v>
      </c>
      <c r="G11" s="61">
        <f t="shared" si="0"/>
        <v>636.25</v>
      </c>
      <c r="H11" s="60">
        <f>PEÑAFIEL!$N$6</f>
        <v>893.64</v>
      </c>
      <c r="I11" s="60">
        <f>PEÑAFIEL!$O$6</f>
        <v>2707.16</v>
      </c>
      <c r="J11" s="68">
        <f>PEÑAFIEL!$P$6</f>
        <v>2303.6999999999998</v>
      </c>
      <c r="K11" s="68">
        <f>PEÑAFIEL!$Q$6</f>
        <v>1478.1599999999999</v>
      </c>
      <c r="L11" s="68">
        <f t="shared" si="1"/>
        <v>7382.66</v>
      </c>
      <c r="M11" s="73">
        <f>PEÑAFIEL!$R$6</f>
        <v>1124.6399999999999</v>
      </c>
      <c r="N11" s="71">
        <f>PEÑAFIEL!$S$6</f>
        <v>5416.1100000000006</v>
      </c>
      <c r="O11" s="71">
        <f>PEÑAFIEL!$T$6</f>
        <v>1478.1599999999999</v>
      </c>
      <c r="P11" s="76">
        <f t="shared" si="2"/>
        <v>8018.91</v>
      </c>
    </row>
    <row r="12" spans="1:16" ht="17.399999999999999" x14ac:dyDescent="0.3">
      <c r="A12" s="29" t="s">
        <v>19</v>
      </c>
      <c r="B12" s="14"/>
      <c r="C12" s="61">
        <f>PINODUERO!$J$6</f>
        <v>387.75</v>
      </c>
      <c r="D12" s="61">
        <f>PINODUERO!$K$6</f>
        <v>797</v>
      </c>
      <c r="E12" s="61">
        <f>PINODUERO!$L$6</f>
        <v>682.5</v>
      </c>
      <c r="F12" s="61">
        <f>PINODUERO!$M$6</f>
        <v>135</v>
      </c>
      <c r="G12" s="61">
        <f t="shared" si="0"/>
        <v>2002.25</v>
      </c>
      <c r="H12" s="60">
        <f>PINODUERO!$N$6</f>
        <v>0</v>
      </c>
      <c r="I12" s="60">
        <f>PINODUERO!$O$6</f>
        <v>0</v>
      </c>
      <c r="J12" s="68">
        <f>PINODUERO!$P$6</f>
        <v>0</v>
      </c>
      <c r="K12" s="68">
        <f>PINODUERO!$Q$6</f>
        <v>0</v>
      </c>
      <c r="L12" s="68">
        <f t="shared" si="1"/>
        <v>0</v>
      </c>
      <c r="M12" s="73">
        <f>PINODUERO!$R$6</f>
        <v>387.75</v>
      </c>
      <c r="N12" s="71">
        <f>PINODUERO!$S$6</f>
        <v>1479.5</v>
      </c>
      <c r="O12" s="71">
        <f>PINODUERO!$T$6</f>
        <v>135</v>
      </c>
      <c r="P12" s="76">
        <f t="shared" si="2"/>
        <v>2002.25</v>
      </c>
    </row>
    <row r="13" spans="1:16" ht="17.399999999999999" x14ac:dyDescent="0.3">
      <c r="A13" s="29" t="s">
        <v>13</v>
      </c>
      <c r="B13" s="14"/>
      <c r="C13" s="61">
        <f>PORTILLO!$J$6</f>
        <v>379.5</v>
      </c>
      <c r="D13" s="61">
        <f>PORTILLO!$K$6</f>
        <v>1404.91</v>
      </c>
      <c r="E13" s="61">
        <f>PORTILLO!$L$6</f>
        <v>1193.7</v>
      </c>
      <c r="F13" s="61">
        <f>PORTILLO!$M$6</f>
        <v>706.31999999999994</v>
      </c>
      <c r="G13" s="61">
        <f t="shared" si="0"/>
        <v>3684.4300000000003</v>
      </c>
      <c r="H13" s="60">
        <f>PORTILLO!$N$6</f>
        <v>462</v>
      </c>
      <c r="I13" s="60">
        <f>PORTILLO!$O$6</f>
        <v>579.25</v>
      </c>
      <c r="J13" s="68">
        <f>PORTILLO!$P$6</f>
        <v>307.5</v>
      </c>
      <c r="K13" s="68">
        <f>PORTILLO!$Q$6</f>
        <v>378</v>
      </c>
      <c r="L13" s="68">
        <f t="shared" si="1"/>
        <v>1726.75</v>
      </c>
      <c r="M13" s="73">
        <f>PORTILLO!$R$6</f>
        <v>841.5</v>
      </c>
      <c r="N13" s="71">
        <f>PORTILLO!$S$6</f>
        <v>3485.36</v>
      </c>
      <c r="O13" s="71">
        <f>PORTILLO!$T$6</f>
        <v>1084.32</v>
      </c>
      <c r="P13" s="76">
        <f t="shared" si="2"/>
        <v>5411.18</v>
      </c>
    </row>
    <row r="14" spans="1:16" ht="17.399999999999999" x14ac:dyDescent="0.3">
      <c r="A14" s="29" t="s">
        <v>15</v>
      </c>
      <c r="B14" s="14"/>
      <c r="C14" s="61">
        <f>SERRADA!$J$6</f>
        <v>82.5</v>
      </c>
      <c r="D14" s="61">
        <f>SERRADA!$K$6</f>
        <v>217.75</v>
      </c>
      <c r="E14" s="61">
        <f>SERRADA!$L$6</f>
        <v>187.5</v>
      </c>
      <c r="F14" s="61">
        <f>SERRADA!$M$6</f>
        <v>135</v>
      </c>
      <c r="G14" s="61">
        <f t="shared" si="0"/>
        <v>622.75</v>
      </c>
      <c r="H14" s="60">
        <f>SERRADA!$N$6</f>
        <v>0</v>
      </c>
      <c r="I14" s="60">
        <f>SERRADA!$O$6</f>
        <v>0</v>
      </c>
      <c r="J14" s="68">
        <f>SERRADA!$P$6</f>
        <v>0</v>
      </c>
      <c r="K14" s="68">
        <f>SERRADA!$Q$6</f>
        <v>0</v>
      </c>
      <c r="L14" s="68">
        <f t="shared" si="1"/>
        <v>0</v>
      </c>
      <c r="M14" s="73">
        <f>SERRADA!$R$6</f>
        <v>82.5</v>
      </c>
      <c r="N14" s="71">
        <f>SERRADA!$S$6</f>
        <v>405.25</v>
      </c>
      <c r="O14" s="71">
        <f>SERRADA!$T$6</f>
        <v>135</v>
      </c>
      <c r="P14" s="76">
        <f t="shared" si="2"/>
        <v>622.75</v>
      </c>
    </row>
    <row r="15" spans="1:16" ht="17.399999999999999" x14ac:dyDescent="0.3">
      <c r="A15" s="29" t="s">
        <v>29</v>
      </c>
      <c r="B15" s="14"/>
      <c r="C15" s="61">
        <f>'TIERRA CAMPOS SUR'!$J$6</f>
        <v>824.78</v>
      </c>
      <c r="D15" s="61">
        <f>'TIERRA CAMPOS SUR'!$K$6</f>
        <v>2156.0700000000002</v>
      </c>
      <c r="E15" s="61">
        <f>'TIERRA CAMPOS SUR'!$L$6</f>
        <v>1828.65</v>
      </c>
      <c r="F15" s="61">
        <f>'TIERRA CAMPOS SUR'!$M$6</f>
        <v>1471.1399999999999</v>
      </c>
      <c r="G15" s="61">
        <f t="shared" si="0"/>
        <v>6280.6399999999994</v>
      </c>
      <c r="H15" s="60">
        <f>'TIERRA CAMPOS SUR'!$N$6</f>
        <v>0</v>
      </c>
      <c r="I15" s="60">
        <f>'TIERRA CAMPOS SUR'!$O$6</f>
        <v>0</v>
      </c>
      <c r="J15" s="68">
        <f>'TIERRA CAMPOS SUR'!$P$6</f>
        <v>0</v>
      </c>
      <c r="K15" s="68">
        <f>'TIERRA CAMPOS SUR'!$Q$6</f>
        <v>135</v>
      </c>
      <c r="L15" s="68">
        <f t="shared" si="1"/>
        <v>135</v>
      </c>
      <c r="M15" s="73">
        <f>'TIERRA CAMPOS SUR'!$R$6</f>
        <v>824.78</v>
      </c>
      <c r="N15" s="71">
        <f>'TIERRA CAMPOS SUR'!$S$6</f>
        <v>3984.7200000000003</v>
      </c>
      <c r="O15" s="71">
        <f>'TIERRA CAMPOS SUR'!$T$6</f>
        <v>1606.1399999999999</v>
      </c>
      <c r="P15" s="76">
        <f t="shared" si="2"/>
        <v>6415.6399999999994</v>
      </c>
    </row>
    <row r="16" spans="1:16" ht="17.399999999999999" x14ac:dyDescent="0.3">
      <c r="A16" s="29" t="s">
        <v>28</v>
      </c>
      <c r="B16" s="14"/>
      <c r="C16" s="61">
        <f>'TIERRA CAMPOS NORTE'!$J$6</f>
        <v>82.5</v>
      </c>
      <c r="D16" s="61">
        <f>'TIERRA CAMPOS NORTE'!$K$6</f>
        <v>217.75</v>
      </c>
      <c r="E16" s="61">
        <f>'TIERRA CAMPOS NORTE'!$L$6</f>
        <v>187.5</v>
      </c>
      <c r="F16" s="61">
        <f>'TIERRA CAMPOS NORTE'!$M$6</f>
        <v>135</v>
      </c>
      <c r="G16" s="61">
        <f t="shared" si="0"/>
        <v>622.75</v>
      </c>
      <c r="H16" s="60">
        <f>'TIERRA CAMPOS NORTE'!$N$6</f>
        <v>231</v>
      </c>
      <c r="I16" s="60">
        <f>'TIERRA CAMPOS NORTE'!$O$6</f>
        <v>579.25</v>
      </c>
      <c r="J16" s="68">
        <f>'TIERRA CAMPOS NORTE'!$P$6</f>
        <v>495</v>
      </c>
      <c r="K16" s="68">
        <f>'TIERRA CAMPOS NORTE'!$Q$6</f>
        <v>864</v>
      </c>
      <c r="L16" s="68">
        <f t="shared" si="1"/>
        <v>2169.25</v>
      </c>
      <c r="M16" s="73">
        <f>'TIERRA CAMPOS NORTE'!$R$6</f>
        <v>313.5</v>
      </c>
      <c r="N16" s="71">
        <f>'TIERRA CAMPOS NORTE'!$S$6</f>
        <v>1479.5</v>
      </c>
      <c r="O16" s="71">
        <f>'TIERRA CAMPOS NORTE'!$T$6</f>
        <v>999</v>
      </c>
      <c r="P16" s="76">
        <f t="shared" si="2"/>
        <v>2792</v>
      </c>
    </row>
    <row r="17" spans="1:16" ht="17.399999999999999" x14ac:dyDescent="0.3">
      <c r="A17" s="29" t="s">
        <v>17</v>
      </c>
      <c r="B17" s="14"/>
      <c r="C17" s="61">
        <f>TORDESILLAS!$J$6</f>
        <v>1754.5499999999997</v>
      </c>
      <c r="D17" s="61">
        <f>TORDESILLAS!$K$6</f>
        <v>3185.8</v>
      </c>
      <c r="E17" s="61">
        <f>TORDESILLAS!$L$6</f>
        <v>2722.5</v>
      </c>
      <c r="F17" s="61">
        <f>TORDESILLAS!$M$6</f>
        <v>702</v>
      </c>
      <c r="G17" s="61">
        <f t="shared" si="0"/>
        <v>8364.85</v>
      </c>
      <c r="H17" s="60">
        <f>TORDESILLAS!$N$6</f>
        <v>0</v>
      </c>
      <c r="I17" s="60">
        <f>TORDESILLAS!$O$6</f>
        <v>0</v>
      </c>
      <c r="J17" s="68">
        <f>TORDESILLAS!$P$6</f>
        <v>0</v>
      </c>
      <c r="K17" s="68">
        <f>TORDESILLAS!$Q$6</f>
        <v>0</v>
      </c>
      <c r="L17" s="68">
        <f t="shared" si="1"/>
        <v>0</v>
      </c>
      <c r="M17" s="73">
        <f>TORDESILLAS!$R$6</f>
        <v>1754.5499999999997</v>
      </c>
      <c r="N17" s="71">
        <f>TORDESILLAS!$S$6</f>
        <v>5908.3</v>
      </c>
      <c r="O17" s="71">
        <f>TORDESILLAS!$T$6</f>
        <v>702</v>
      </c>
      <c r="P17" s="76">
        <f t="shared" si="2"/>
        <v>8364.85</v>
      </c>
    </row>
    <row r="18" spans="1:16" ht="17.399999999999999" x14ac:dyDescent="0.3">
      <c r="A18" s="29" t="s">
        <v>27</v>
      </c>
      <c r="B18" s="14"/>
      <c r="C18" s="61">
        <f>'VALORIA VALLE ESGUEVA'!$J$6</f>
        <v>0</v>
      </c>
      <c r="D18" s="61">
        <f>'VALORIA VALLE ESGUEVA'!$K$6</f>
        <v>0</v>
      </c>
      <c r="E18" s="61">
        <f>'VALORIA VALLE ESGUEVA'!$L$6</f>
        <v>0</v>
      </c>
      <c r="F18" s="61">
        <f>'VALORIA VALLE ESGUEVA'!$M$6</f>
        <v>0</v>
      </c>
      <c r="G18" s="61">
        <f t="shared" si="0"/>
        <v>0</v>
      </c>
      <c r="H18" s="60">
        <f>'VALORIA VALLE ESGUEVA'!$N$6</f>
        <v>231</v>
      </c>
      <c r="I18" s="60">
        <f>'VALORIA VALLE ESGUEVA'!$O$6</f>
        <v>361.5</v>
      </c>
      <c r="J18" s="68">
        <f>'VALORIA VALLE ESGUEVA'!$P$6</f>
        <v>307.5</v>
      </c>
      <c r="K18" s="68">
        <f>'VALORIA VALLE ESGUEVA'!$Q$6</f>
        <v>513</v>
      </c>
      <c r="L18" s="68">
        <f t="shared" si="1"/>
        <v>1413</v>
      </c>
      <c r="M18" s="34">
        <f>'VALORIA VALLE ESGUEVA'!$R$6</f>
        <v>231</v>
      </c>
      <c r="N18" s="71">
        <f>'VALORIA VALLE ESGUEVA'!$S$6</f>
        <v>669</v>
      </c>
      <c r="O18" s="71">
        <f>'VALORIA VALLE ESGUEVA'!$T$6</f>
        <v>513</v>
      </c>
      <c r="P18" s="76">
        <f t="shared" si="2"/>
        <v>1413</v>
      </c>
    </row>
    <row r="19" spans="1:16" ht="17.399999999999999" x14ac:dyDescent="0.3">
      <c r="A19" s="10"/>
      <c r="B19" s="10"/>
      <c r="C19" s="62">
        <f t="shared" ref="C19:O19" si="3">SUM(C6:C18)</f>
        <v>6331.5399999999991</v>
      </c>
      <c r="D19" s="62">
        <f>SUM(D6:D18)</f>
        <v>12578.52</v>
      </c>
      <c r="E19" s="62">
        <f>SUM(E6:E18)</f>
        <v>10716.65</v>
      </c>
      <c r="F19" s="62">
        <f>SUM(F6:F18)</f>
        <v>5808.42</v>
      </c>
      <c r="G19" s="61">
        <f t="shared" si="0"/>
        <v>35435.129999999997</v>
      </c>
      <c r="H19" s="62">
        <f t="shared" si="3"/>
        <v>4818.8799999999992</v>
      </c>
      <c r="I19" s="62">
        <f t="shared" si="3"/>
        <v>10036.07</v>
      </c>
      <c r="J19" s="62">
        <f t="shared" si="3"/>
        <v>8277.0999999999985</v>
      </c>
      <c r="K19" s="62">
        <f t="shared" si="3"/>
        <v>7655.94</v>
      </c>
      <c r="L19" s="68">
        <f t="shared" si="1"/>
        <v>30787.989999999994</v>
      </c>
      <c r="M19" s="62">
        <f t="shared" si="3"/>
        <v>11150.42</v>
      </c>
      <c r="N19" s="69">
        <f t="shared" si="3"/>
        <v>41608.340000000004</v>
      </c>
      <c r="O19" s="69">
        <f t="shared" si="3"/>
        <v>13464.359999999999</v>
      </c>
      <c r="P19" s="74">
        <f t="shared" si="2"/>
        <v>66223.12</v>
      </c>
    </row>
    <row r="20" spans="1:16" ht="17.399999999999999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6" ht="17.399999999999999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3" spans="1:16" ht="21" x14ac:dyDescent="0.4">
      <c r="A23" s="63"/>
      <c r="B23" s="239" t="s">
        <v>181</v>
      </c>
      <c r="C23" s="239"/>
      <c r="D23" s="66"/>
    </row>
    <row r="24" spans="1:16" ht="17.399999999999999" x14ac:dyDescent="0.3">
      <c r="A24" s="9" t="s">
        <v>8</v>
      </c>
      <c r="B24" s="9" t="s">
        <v>182</v>
      </c>
      <c r="C24" s="113" t="s">
        <v>183</v>
      </c>
      <c r="D24" s="113" t="s">
        <v>185</v>
      </c>
    </row>
    <row r="25" spans="1:16" ht="17.399999999999999" x14ac:dyDescent="0.3">
      <c r="A25" s="29" t="str">
        <f>'CERCANÍAS 1'!$G$3</f>
        <v>CERCANÍAS-1</v>
      </c>
      <c r="B25" s="146">
        <v>21</v>
      </c>
      <c r="C25" s="18">
        <v>12</v>
      </c>
      <c r="D25" s="67">
        <v>17</v>
      </c>
    </row>
    <row r="26" spans="1:16" ht="17.399999999999999" x14ac:dyDescent="0.3">
      <c r="A26" s="29" t="s">
        <v>9</v>
      </c>
      <c r="B26" s="146">
        <v>20</v>
      </c>
      <c r="C26" s="18">
        <v>17</v>
      </c>
      <c r="D26" s="67">
        <v>10</v>
      </c>
    </row>
    <row r="27" spans="1:16" ht="17.399999999999999" x14ac:dyDescent="0.3">
      <c r="A27" s="29" t="s">
        <v>26</v>
      </c>
      <c r="B27" s="146">
        <v>20</v>
      </c>
      <c r="C27" s="18">
        <v>16</v>
      </c>
      <c r="D27" s="67">
        <v>18</v>
      </c>
    </row>
    <row r="28" spans="1:16" ht="17.399999999999999" x14ac:dyDescent="0.3">
      <c r="A28" s="29" t="s">
        <v>14</v>
      </c>
      <c r="B28" s="146">
        <v>0</v>
      </c>
      <c r="C28" s="18">
        <v>0</v>
      </c>
      <c r="D28" s="67">
        <v>0</v>
      </c>
    </row>
    <row r="29" spans="1:16" ht="17.399999999999999" x14ac:dyDescent="0.3">
      <c r="A29" s="29" t="s">
        <v>10</v>
      </c>
      <c r="B29" s="146">
        <v>19</v>
      </c>
      <c r="C29" s="18">
        <v>15</v>
      </c>
      <c r="D29" s="67">
        <v>14</v>
      </c>
    </row>
    <row r="30" spans="1:16" ht="17.399999999999999" x14ac:dyDescent="0.3">
      <c r="A30" s="29" t="s">
        <v>18</v>
      </c>
      <c r="B30" s="146">
        <v>15</v>
      </c>
      <c r="C30" s="18">
        <v>16</v>
      </c>
      <c r="D30" s="67">
        <v>13</v>
      </c>
    </row>
    <row r="31" spans="1:16" ht="17.399999999999999" x14ac:dyDescent="0.3">
      <c r="A31" s="29" t="s">
        <v>19</v>
      </c>
      <c r="B31" s="146">
        <v>6</v>
      </c>
      <c r="C31" s="18">
        <v>4</v>
      </c>
      <c r="D31" s="67">
        <v>1</v>
      </c>
    </row>
    <row r="32" spans="1:16" ht="17.399999999999999" x14ac:dyDescent="0.3">
      <c r="A32" s="29" t="s">
        <v>13</v>
      </c>
      <c r="B32" s="146">
        <v>11</v>
      </c>
      <c r="C32" s="18">
        <v>11</v>
      </c>
      <c r="D32" s="67">
        <v>9</v>
      </c>
    </row>
    <row r="33" spans="1:13" ht="17.399999999999999" x14ac:dyDescent="0.3">
      <c r="A33" s="29" t="s">
        <v>15</v>
      </c>
      <c r="B33" s="146">
        <v>1</v>
      </c>
      <c r="C33" s="18">
        <v>1</v>
      </c>
      <c r="D33" s="67">
        <v>1</v>
      </c>
    </row>
    <row r="34" spans="1:13" ht="17.399999999999999" x14ac:dyDescent="0.3">
      <c r="A34" s="29" t="s">
        <v>29</v>
      </c>
      <c r="B34" s="146">
        <v>13</v>
      </c>
      <c r="C34" s="18">
        <v>15</v>
      </c>
      <c r="D34" s="67">
        <v>16</v>
      </c>
    </row>
    <row r="35" spans="1:13" ht="17.399999999999999" x14ac:dyDescent="0.3">
      <c r="A35" s="29" t="s">
        <v>28</v>
      </c>
      <c r="B35" s="146">
        <v>4</v>
      </c>
      <c r="C35" s="18">
        <v>4</v>
      </c>
      <c r="D35" s="67">
        <v>8</v>
      </c>
    </row>
    <row r="36" spans="1:13" ht="17.399999999999999" x14ac:dyDescent="0.3">
      <c r="A36" s="29" t="s">
        <v>17</v>
      </c>
      <c r="B36" s="146">
        <v>25</v>
      </c>
      <c r="C36" s="18">
        <v>18</v>
      </c>
      <c r="D36" s="67">
        <v>7</v>
      </c>
    </row>
    <row r="37" spans="1:13" ht="17.399999999999999" x14ac:dyDescent="0.3">
      <c r="A37" s="29" t="s">
        <v>27</v>
      </c>
      <c r="B37" s="146">
        <v>3</v>
      </c>
      <c r="C37" s="18">
        <v>2</v>
      </c>
      <c r="D37" s="67">
        <v>4</v>
      </c>
    </row>
    <row r="38" spans="1:13" ht="17.399999999999999" x14ac:dyDescent="0.3">
      <c r="A38" s="10"/>
      <c r="B38" s="112">
        <f t="shared" ref="B38:D38" si="4">SUM(B25:B37)</f>
        <v>158</v>
      </c>
      <c r="C38" s="112">
        <f t="shared" si="4"/>
        <v>131</v>
      </c>
      <c r="D38" s="112">
        <f t="shared" si="4"/>
        <v>118</v>
      </c>
    </row>
    <row r="46" spans="1:13" x14ac:dyDescent="0.25">
      <c r="C46" s="12"/>
      <c r="D46" s="12"/>
      <c r="E46" s="12"/>
      <c r="F46" s="12"/>
      <c r="G46" s="12"/>
      <c r="M46" s="12"/>
    </row>
    <row r="47" spans="1:13" x14ac:dyDescent="0.25">
      <c r="B47" s="11"/>
      <c r="C47" s="12"/>
      <c r="D47" s="12"/>
      <c r="E47" s="12"/>
      <c r="F47" s="12"/>
      <c r="G47" s="12"/>
    </row>
    <row r="48" spans="1:13" x14ac:dyDescent="0.25">
      <c r="B48" s="11"/>
      <c r="C48" s="12"/>
      <c r="D48" s="12"/>
      <c r="E48" s="12"/>
      <c r="F48" s="12"/>
      <c r="G48" s="12"/>
      <c r="M48" s="12"/>
    </row>
    <row r="51" spans="1:7" x14ac:dyDescent="0.25">
      <c r="A51" s="45"/>
      <c r="C51" s="12"/>
      <c r="D51" s="12"/>
      <c r="E51" s="12"/>
      <c r="F51" s="12"/>
      <c r="G51" s="12"/>
    </row>
    <row r="52" spans="1:7" x14ac:dyDescent="0.25">
      <c r="A52" s="45"/>
      <c r="C52" s="12"/>
      <c r="D52" s="12"/>
      <c r="E52" s="12"/>
      <c r="F52" s="12"/>
      <c r="G52" s="12"/>
    </row>
    <row r="53" spans="1:7" x14ac:dyDescent="0.25">
      <c r="C53" s="12"/>
      <c r="D53" s="12"/>
      <c r="E53" s="12"/>
      <c r="F53" s="12"/>
      <c r="G53" s="12"/>
    </row>
  </sheetData>
  <mergeCells count="2">
    <mergeCell ref="A3:C3"/>
    <mergeCell ref="B23:C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T23"/>
  <sheetViews>
    <sheetView showZeros="0" zoomScale="90" zoomScaleNormal="90" workbookViewId="0">
      <selection activeCell="S8" sqref="S8:S10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1.44140625" style="5" bestFit="1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2" width="19.109375" style="15" bestFit="1" customWidth="1"/>
    <col min="13" max="13" width="19.109375" style="15" customWidth="1"/>
    <col min="14" max="16" width="14.6640625" style="15" bestFit="1" customWidth="1"/>
    <col min="17" max="17" width="14.6640625" style="15" customWidth="1"/>
    <col min="18" max="18" width="20.6640625" style="15" customWidth="1"/>
    <col min="19" max="19" width="12.6640625" style="11" customWidth="1"/>
    <col min="20" max="20" width="12.6640625" style="11" bestFit="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15</v>
      </c>
      <c r="H3" s="6" t="s">
        <v>614</v>
      </c>
    </row>
    <row r="4" spans="1:20" ht="7.8" customHeight="1" x14ac:dyDescent="0.25"/>
    <row r="5" spans="1:20" ht="30.6" customHeight="1" x14ac:dyDescent="0.5">
      <c r="E5" s="123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50" t="s">
        <v>107</v>
      </c>
      <c r="O5" s="50" t="s">
        <v>104</v>
      </c>
      <c r="P5" s="50" t="s">
        <v>105</v>
      </c>
      <c r="Q5" s="50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SUM(J8:J12)</f>
        <v>82.5</v>
      </c>
      <c r="K6" s="23">
        <f t="shared" si="0"/>
        <v>217.75</v>
      </c>
      <c r="L6" s="23">
        <f t="shared" si="0"/>
        <v>187.5</v>
      </c>
      <c r="M6" s="23">
        <f t="shared" si="0"/>
        <v>135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25">
        <f t="shared" si="0"/>
        <v>82.5</v>
      </c>
      <c r="S6" s="25">
        <f t="shared" si="0"/>
        <v>405.25</v>
      </c>
      <c r="T6" s="25">
        <f t="shared" si="0"/>
        <v>135</v>
      </c>
    </row>
    <row r="7" spans="1:20" s="20" customFormat="1" ht="24.9" customHeight="1" x14ac:dyDescent="0.4">
      <c r="A7" s="19" t="s">
        <v>0</v>
      </c>
      <c r="B7" s="114" t="s">
        <v>1</v>
      </c>
      <c r="C7" s="114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21" t="s">
        <v>7</v>
      </c>
      <c r="S7" s="21" t="s">
        <v>7</v>
      </c>
      <c r="T7" s="21" t="s">
        <v>7</v>
      </c>
    </row>
    <row r="8" spans="1:20" ht="15" customHeight="1" x14ac:dyDescent="0.25">
      <c r="A8" s="33">
        <v>1</v>
      </c>
      <c r="B8" s="193" t="s">
        <v>38</v>
      </c>
      <c r="C8" s="193" t="s">
        <v>37</v>
      </c>
      <c r="D8" s="194">
        <v>2015</v>
      </c>
      <c r="E8" s="194"/>
      <c r="F8" s="195" t="s">
        <v>34</v>
      </c>
      <c r="G8" s="105" t="s">
        <v>474</v>
      </c>
      <c r="H8" s="105" t="s">
        <v>475</v>
      </c>
      <c r="I8" s="105" t="s">
        <v>476</v>
      </c>
      <c r="J8" s="26">
        <v>82.5</v>
      </c>
      <c r="K8" s="26">
        <v>217.75</v>
      </c>
      <c r="L8" s="26">
        <v>187.5</v>
      </c>
      <c r="M8" s="26">
        <v>135</v>
      </c>
      <c r="N8" s="27"/>
      <c r="O8" s="27"/>
      <c r="P8" s="27"/>
      <c r="Q8" s="27"/>
      <c r="R8" s="96">
        <f>SUM(J8+N8)</f>
        <v>82.5</v>
      </c>
      <c r="S8" s="97">
        <f>SUM(K8+L8+O8+P8)</f>
        <v>405.25</v>
      </c>
      <c r="T8" s="97">
        <f>SUM(M8:Q8)</f>
        <v>135</v>
      </c>
    </row>
    <row r="9" spans="1:20" s="32" customFormat="1" ht="15" customHeight="1" x14ac:dyDescent="0.25">
      <c r="A9" s="33"/>
      <c r="B9" s="100"/>
      <c r="C9" s="100"/>
      <c r="D9" s="36"/>
      <c r="E9" s="36"/>
      <c r="F9" s="35"/>
      <c r="G9" s="33"/>
      <c r="H9" s="30"/>
      <c r="I9" s="17"/>
      <c r="J9" s="26"/>
      <c r="K9" s="26"/>
      <c r="L9" s="26"/>
      <c r="M9" s="26"/>
      <c r="N9" s="31"/>
      <c r="O9" s="31"/>
      <c r="P9" s="31"/>
      <c r="Q9" s="31"/>
      <c r="R9" s="96"/>
      <c r="S9" s="97">
        <f t="shared" ref="S9:S10" si="1">SUM(K9+L9+O9+P9)</f>
        <v>0</v>
      </c>
      <c r="T9" s="97">
        <f t="shared" ref="T9:T10" si="2">SUM(J9:M9)</f>
        <v>0</v>
      </c>
    </row>
    <row r="10" spans="1:20" x14ac:dyDescent="0.25">
      <c r="A10" s="33"/>
      <c r="B10" s="100"/>
      <c r="C10" s="100"/>
      <c r="D10" s="33"/>
      <c r="E10" s="33"/>
      <c r="F10" s="33"/>
      <c r="G10" s="33"/>
      <c r="H10" s="2"/>
      <c r="I10" s="17"/>
      <c r="J10" s="103"/>
      <c r="K10" s="103"/>
      <c r="L10" s="103"/>
      <c r="M10" s="103"/>
      <c r="N10" s="102"/>
      <c r="O10" s="102"/>
      <c r="P10" s="102"/>
      <c r="Q10" s="102"/>
      <c r="R10" s="96"/>
      <c r="S10" s="97">
        <f t="shared" si="1"/>
        <v>0</v>
      </c>
      <c r="T10" s="97">
        <f t="shared" si="2"/>
        <v>0</v>
      </c>
    </row>
    <row r="11" spans="1:20" x14ac:dyDescent="0.25">
      <c r="B11" s="54"/>
      <c r="C11" s="54"/>
      <c r="D11" s="58"/>
      <c r="E11" s="58"/>
      <c r="F11" s="58"/>
      <c r="G11" s="54"/>
    </row>
    <row r="12" spans="1:20" x14ac:dyDescent="0.25">
      <c r="B12" s="54"/>
      <c r="C12" s="54"/>
      <c r="D12" s="58"/>
      <c r="E12" s="58"/>
      <c r="F12" s="58"/>
      <c r="G12" s="54"/>
    </row>
    <row r="15" spans="1:20" x14ac:dyDescent="0.25">
      <c r="B15" s="1" t="s">
        <v>109</v>
      </c>
      <c r="C15" s="1"/>
      <c r="D15" s="7">
        <v>1</v>
      </c>
      <c r="G15" s="45"/>
    </row>
    <row r="16" spans="1:20" x14ac:dyDescent="0.25">
      <c r="B16" s="1" t="s">
        <v>110</v>
      </c>
      <c r="C16" s="1"/>
      <c r="D16" s="7">
        <v>1</v>
      </c>
      <c r="G16" s="110"/>
    </row>
    <row r="17" spans="2:7" x14ac:dyDescent="0.25">
      <c r="B17" s="1" t="s">
        <v>117</v>
      </c>
      <c r="D17" s="7">
        <v>1</v>
      </c>
      <c r="G17" s="111"/>
    </row>
    <row r="19" spans="2:7" x14ac:dyDescent="0.25">
      <c r="G19" s="148" t="s">
        <v>569</v>
      </c>
    </row>
    <row r="20" spans="2:7" x14ac:dyDescent="0.25">
      <c r="F20" s="11"/>
      <c r="G20" s="149" t="s">
        <v>570</v>
      </c>
    </row>
    <row r="21" spans="2:7" x14ac:dyDescent="0.25">
      <c r="F21" s="111"/>
      <c r="G21" s="150" t="s">
        <v>571</v>
      </c>
    </row>
    <row r="22" spans="2:7" x14ac:dyDescent="0.25">
      <c r="F22" s="110"/>
      <c r="G22" s="192" t="s">
        <v>615</v>
      </c>
    </row>
    <row r="23" spans="2:7" x14ac:dyDescent="0.25">
      <c r="F23" s="82"/>
    </row>
  </sheetData>
  <pageMargins left="0" right="0" top="0.98425196850393704" bottom="0.98425196850393704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T37"/>
  <sheetViews>
    <sheetView showZeros="0" tabSelected="1" topLeftCell="A4" zoomScale="81" zoomScaleNormal="81" workbookViewId="0">
      <selection activeCell="B26" sqref="B26:I26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1.44140625" style="5" bestFit="1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0" width="19.109375" style="15" bestFit="1" customWidth="1"/>
    <col min="11" max="13" width="19.109375" style="15" customWidth="1"/>
    <col min="14" max="14" width="14.6640625" style="15" bestFit="1" customWidth="1"/>
    <col min="15" max="17" width="14.6640625" style="15" customWidth="1"/>
    <col min="18" max="18" width="20.6640625" style="15" customWidth="1"/>
    <col min="19" max="19" width="13.6640625" style="11" bestFit="1" customWidth="1"/>
    <col min="20" max="20" width="16.55468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29</v>
      </c>
      <c r="H3" s="6" t="s">
        <v>614</v>
      </c>
    </row>
    <row r="4" spans="1:20" ht="18" customHeight="1" x14ac:dyDescent="0.25"/>
    <row r="5" spans="1:20" ht="30" x14ac:dyDescent="0.5">
      <c r="E5" s="123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154</v>
      </c>
      <c r="O5" s="41" t="s">
        <v>104</v>
      </c>
      <c r="P5" s="41" t="s">
        <v>105</v>
      </c>
      <c r="Q5" s="41" t="s">
        <v>116</v>
      </c>
      <c r="R5" s="43" t="s">
        <v>107</v>
      </c>
      <c r="S5" s="51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SUM(J8:J27)</f>
        <v>824.78</v>
      </c>
      <c r="K6" s="23">
        <f t="shared" si="0"/>
        <v>2156.0700000000002</v>
      </c>
      <c r="L6" s="23">
        <f t="shared" si="0"/>
        <v>1828.65</v>
      </c>
      <c r="M6" s="23">
        <f t="shared" si="0"/>
        <v>1471.1399999999999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124">
        <f t="shared" si="0"/>
        <v>135</v>
      </c>
      <c r="R6" s="25">
        <f t="shared" si="0"/>
        <v>824.78</v>
      </c>
      <c r="S6" s="25">
        <f t="shared" si="0"/>
        <v>3984.7200000000003</v>
      </c>
      <c r="T6" s="25">
        <f t="shared" si="0"/>
        <v>1606.1399999999999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21" t="s">
        <v>7</v>
      </c>
      <c r="S7" s="21" t="s">
        <v>7</v>
      </c>
      <c r="T7" s="21" t="s">
        <v>7</v>
      </c>
    </row>
    <row r="8" spans="1:20" s="83" customFormat="1" x14ac:dyDescent="0.25">
      <c r="A8" s="17">
        <v>1</v>
      </c>
      <c r="B8" s="193" t="s">
        <v>100</v>
      </c>
      <c r="C8" s="193" t="s">
        <v>101</v>
      </c>
      <c r="D8" s="194">
        <v>2016</v>
      </c>
      <c r="E8" s="194">
        <f t="shared" ref="E8:E26" si="1">$E$5-D8</f>
        <v>8</v>
      </c>
      <c r="F8" s="105" t="s">
        <v>34</v>
      </c>
      <c r="G8" s="105" t="s">
        <v>102</v>
      </c>
      <c r="H8" s="105" t="s">
        <v>103</v>
      </c>
      <c r="I8" s="105" t="s">
        <v>235</v>
      </c>
      <c r="J8" s="26">
        <v>82.5</v>
      </c>
      <c r="K8" s="26">
        <v>217.75</v>
      </c>
      <c r="L8" s="26">
        <v>187.5</v>
      </c>
      <c r="M8" s="26">
        <v>135</v>
      </c>
      <c r="N8" s="40"/>
      <c r="O8" s="40"/>
      <c r="P8" s="40"/>
      <c r="Q8" s="40"/>
      <c r="R8" s="96">
        <f t="shared" ref="R8:R26" si="2">SUM(J8+N8)</f>
        <v>82.5</v>
      </c>
      <c r="S8" s="96">
        <f t="shared" ref="S8:S26" si="3">SUM(K8+L8+O8+P8)</f>
        <v>405.25</v>
      </c>
      <c r="T8" s="96">
        <f t="shared" ref="T8:T27" si="4">SUM(M8+Q8)</f>
        <v>135</v>
      </c>
    </row>
    <row r="9" spans="1:20" s="83" customFormat="1" x14ac:dyDescent="0.25">
      <c r="A9" s="17">
        <v>2</v>
      </c>
      <c r="B9" s="151" t="s">
        <v>231</v>
      </c>
      <c r="C9" s="151" t="s">
        <v>232</v>
      </c>
      <c r="D9" s="152">
        <v>2015</v>
      </c>
      <c r="E9" s="153">
        <f t="shared" si="1"/>
        <v>9</v>
      </c>
      <c r="F9" s="152" t="s">
        <v>34</v>
      </c>
      <c r="G9" s="152" t="s">
        <v>233</v>
      </c>
      <c r="H9" s="152" t="s">
        <v>234</v>
      </c>
      <c r="I9" s="152" t="s">
        <v>316</v>
      </c>
      <c r="J9" s="26">
        <v>82.5</v>
      </c>
      <c r="K9" s="26">
        <v>217.75</v>
      </c>
      <c r="L9" s="26">
        <v>187.5</v>
      </c>
      <c r="M9" s="26"/>
      <c r="N9" s="40"/>
      <c r="O9" s="40"/>
      <c r="P9" s="40"/>
      <c r="Q9" s="40"/>
      <c r="R9" s="96">
        <f t="shared" si="2"/>
        <v>82.5</v>
      </c>
      <c r="S9" s="96">
        <f t="shared" si="3"/>
        <v>405.25</v>
      </c>
      <c r="T9" s="96">
        <f t="shared" si="4"/>
        <v>0</v>
      </c>
    </row>
    <row r="10" spans="1:20" s="83" customFormat="1" x14ac:dyDescent="0.25">
      <c r="A10" s="17">
        <v>3</v>
      </c>
      <c r="B10" s="151" t="s">
        <v>170</v>
      </c>
      <c r="C10" s="151" t="s">
        <v>173</v>
      </c>
      <c r="D10" s="152">
        <v>2011</v>
      </c>
      <c r="E10" s="153">
        <f t="shared" si="1"/>
        <v>13</v>
      </c>
      <c r="F10" s="152" t="s">
        <v>34</v>
      </c>
      <c r="G10" s="152" t="s">
        <v>174</v>
      </c>
      <c r="H10" s="152" t="s">
        <v>187</v>
      </c>
      <c r="I10" s="152" t="s">
        <v>39</v>
      </c>
      <c r="J10" s="26">
        <v>270.60000000000002</v>
      </c>
      <c r="K10" s="26">
        <v>621.4</v>
      </c>
      <c r="L10" s="26">
        <v>523</v>
      </c>
      <c r="M10" s="26"/>
      <c r="N10" s="40"/>
      <c r="O10" s="40"/>
      <c r="P10" s="40"/>
      <c r="Q10" s="40"/>
      <c r="R10" s="96">
        <f t="shared" si="2"/>
        <v>270.60000000000002</v>
      </c>
      <c r="S10" s="96">
        <f t="shared" si="3"/>
        <v>1144.4000000000001</v>
      </c>
      <c r="T10" s="96">
        <f t="shared" si="4"/>
        <v>0</v>
      </c>
    </row>
    <row r="11" spans="1:20" s="83" customFormat="1" x14ac:dyDescent="0.25">
      <c r="A11" s="17">
        <v>4</v>
      </c>
      <c r="B11" s="193" t="s">
        <v>74</v>
      </c>
      <c r="C11" s="193" t="s">
        <v>173</v>
      </c>
      <c r="D11" s="105">
        <v>2013</v>
      </c>
      <c r="E11" s="194">
        <f t="shared" si="1"/>
        <v>11</v>
      </c>
      <c r="F11" s="105" t="s">
        <v>34</v>
      </c>
      <c r="G11" s="105" t="s">
        <v>174</v>
      </c>
      <c r="H11" s="105" t="s">
        <v>290</v>
      </c>
      <c r="I11" s="105" t="s">
        <v>39</v>
      </c>
      <c r="J11" s="80"/>
      <c r="K11" s="80"/>
      <c r="L11" s="80"/>
      <c r="M11" s="26">
        <v>442.8</v>
      </c>
      <c r="N11" s="40"/>
      <c r="O11" s="40"/>
      <c r="P11" s="40"/>
      <c r="Q11" s="40"/>
      <c r="R11" s="96">
        <f t="shared" si="2"/>
        <v>0</v>
      </c>
      <c r="S11" s="96">
        <f t="shared" si="3"/>
        <v>0</v>
      </c>
      <c r="T11" s="96">
        <f t="shared" si="4"/>
        <v>442.8</v>
      </c>
    </row>
    <row r="12" spans="1:20" s="83" customFormat="1" x14ac:dyDescent="0.25">
      <c r="A12" s="17">
        <v>5</v>
      </c>
      <c r="B12" s="193" t="s">
        <v>171</v>
      </c>
      <c r="C12" s="193" t="s">
        <v>173</v>
      </c>
      <c r="D12" s="105">
        <v>2015</v>
      </c>
      <c r="E12" s="194">
        <f t="shared" si="1"/>
        <v>9</v>
      </c>
      <c r="F12" s="105" t="s">
        <v>34</v>
      </c>
      <c r="G12" s="105" t="s">
        <v>174</v>
      </c>
      <c r="H12" s="105" t="s">
        <v>291</v>
      </c>
      <c r="I12" s="105" t="s">
        <v>39</v>
      </c>
      <c r="J12" s="80"/>
      <c r="K12" s="80"/>
      <c r="L12" s="80"/>
      <c r="M12" s="26"/>
      <c r="N12" s="40"/>
      <c r="O12" s="40"/>
      <c r="P12" s="40"/>
      <c r="Q12" s="40"/>
      <c r="R12" s="96">
        <f t="shared" si="2"/>
        <v>0</v>
      </c>
      <c r="S12" s="96">
        <f t="shared" si="3"/>
        <v>0</v>
      </c>
      <c r="T12" s="96">
        <f t="shared" si="4"/>
        <v>0</v>
      </c>
    </row>
    <row r="13" spans="1:20" s="83" customFormat="1" x14ac:dyDescent="0.25">
      <c r="A13" s="17">
        <v>6</v>
      </c>
      <c r="B13" s="193" t="s">
        <v>172</v>
      </c>
      <c r="C13" s="193" t="s">
        <v>173</v>
      </c>
      <c r="D13" s="105">
        <v>2017</v>
      </c>
      <c r="E13" s="105">
        <f t="shared" si="1"/>
        <v>7</v>
      </c>
      <c r="F13" s="105" t="s">
        <v>30</v>
      </c>
      <c r="G13" s="105" t="s">
        <v>174</v>
      </c>
      <c r="H13" s="105" t="s">
        <v>292</v>
      </c>
      <c r="I13" s="105" t="s">
        <v>39</v>
      </c>
      <c r="J13" s="80"/>
      <c r="K13" s="80"/>
      <c r="L13" s="80"/>
      <c r="M13" s="26"/>
      <c r="N13" s="84"/>
      <c r="O13" s="84"/>
      <c r="P13" s="84"/>
      <c r="Q13" s="84"/>
      <c r="R13" s="96">
        <f t="shared" si="2"/>
        <v>0</v>
      </c>
      <c r="S13" s="96">
        <f t="shared" si="3"/>
        <v>0</v>
      </c>
      <c r="T13" s="96">
        <f t="shared" si="4"/>
        <v>0</v>
      </c>
    </row>
    <row r="14" spans="1:20" s="83" customFormat="1" x14ac:dyDescent="0.25">
      <c r="A14" s="17">
        <v>7</v>
      </c>
      <c r="B14" s="193" t="s">
        <v>180</v>
      </c>
      <c r="C14" s="193" t="s">
        <v>173</v>
      </c>
      <c r="D14" s="105">
        <v>2019</v>
      </c>
      <c r="E14" s="105">
        <f t="shared" si="1"/>
        <v>5</v>
      </c>
      <c r="F14" s="105" t="s">
        <v>34</v>
      </c>
      <c r="G14" s="105" t="s">
        <v>174</v>
      </c>
      <c r="H14" s="105" t="s">
        <v>293</v>
      </c>
      <c r="I14" s="105" t="s">
        <v>39</v>
      </c>
      <c r="J14" s="80"/>
      <c r="K14" s="80"/>
      <c r="L14" s="80"/>
      <c r="M14" s="80"/>
      <c r="N14" s="84"/>
      <c r="O14" s="84"/>
      <c r="P14" s="84"/>
      <c r="Q14" s="84"/>
      <c r="R14" s="96">
        <f t="shared" si="2"/>
        <v>0</v>
      </c>
      <c r="S14" s="96">
        <f t="shared" si="3"/>
        <v>0</v>
      </c>
      <c r="T14" s="96">
        <f t="shared" si="4"/>
        <v>0</v>
      </c>
    </row>
    <row r="15" spans="1:20" s="223" customFormat="1" x14ac:dyDescent="0.25">
      <c r="A15" s="229">
        <v>8</v>
      </c>
      <c r="B15" s="209" t="s">
        <v>618</v>
      </c>
      <c r="C15" s="209" t="s">
        <v>173</v>
      </c>
      <c r="D15" s="209">
        <v>2021</v>
      </c>
      <c r="E15" s="209">
        <f t="shared" si="1"/>
        <v>3</v>
      </c>
      <c r="F15" s="209" t="s">
        <v>30</v>
      </c>
      <c r="G15" s="209" t="s">
        <v>174</v>
      </c>
      <c r="H15" s="209" t="s">
        <v>619</v>
      </c>
      <c r="I15" s="209" t="s">
        <v>39</v>
      </c>
      <c r="J15" s="26"/>
      <c r="K15" s="26"/>
      <c r="L15" s="26"/>
      <c r="M15" s="26"/>
      <c r="N15" s="38"/>
      <c r="O15" s="38"/>
      <c r="P15" s="38"/>
      <c r="Q15" s="38"/>
      <c r="R15" s="96">
        <f t="shared" si="2"/>
        <v>0</v>
      </c>
      <c r="S15" s="96">
        <f t="shared" si="3"/>
        <v>0</v>
      </c>
      <c r="T15" s="96">
        <f t="shared" si="4"/>
        <v>0</v>
      </c>
    </row>
    <row r="16" spans="1:20" s="83" customFormat="1" x14ac:dyDescent="0.25">
      <c r="A16" s="17">
        <v>9</v>
      </c>
      <c r="B16" s="193" t="s">
        <v>450</v>
      </c>
      <c r="C16" s="193" t="s">
        <v>451</v>
      </c>
      <c r="D16" s="105">
        <v>2014</v>
      </c>
      <c r="E16" s="105">
        <f t="shared" si="1"/>
        <v>10</v>
      </c>
      <c r="F16" s="105" t="s">
        <v>30</v>
      </c>
      <c r="G16" s="105" t="s">
        <v>449</v>
      </c>
      <c r="H16" s="105" t="s">
        <v>448</v>
      </c>
      <c r="I16" s="208" t="s">
        <v>447</v>
      </c>
      <c r="J16" s="26">
        <v>240.68</v>
      </c>
      <c r="K16" s="26">
        <v>556.91999999999996</v>
      </c>
      <c r="L16" s="26">
        <v>469.4</v>
      </c>
      <c r="M16" s="26">
        <v>393.84</v>
      </c>
      <c r="N16" s="38"/>
      <c r="O16" s="38"/>
      <c r="P16" s="38"/>
      <c r="Q16" s="38"/>
      <c r="R16" s="96">
        <f t="shared" si="2"/>
        <v>240.68</v>
      </c>
      <c r="S16" s="96">
        <f t="shared" si="3"/>
        <v>1026.32</v>
      </c>
      <c r="T16" s="96">
        <f t="shared" si="4"/>
        <v>393.84</v>
      </c>
    </row>
    <row r="17" spans="1:20" s="83" customFormat="1" x14ac:dyDescent="0.25">
      <c r="A17" s="17">
        <v>10</v>
      </c>
      <c r="B17" s="193" t="s">
        <v>452</v>
      </c>
      <c r="C17" s="193" t="s">
        <v>453</v>
      </c>
      <c r="D17" s="105">
        <v>2016</v>
      </c>
      <c r="E17" s="105">
        <f t="shared" si="1"/>
        <v>8</v>
      </c>
      <c r="F17" s="105" t="s">
        <v>34</v>
      </c>
      <c r="G17" s="105" t="s">
        <v>449</v>
      </c>
      <c r="H17" s="105" t="s">
        <v>458</v>
      </c>
      <c r="I17" s="208" t="s">
        <v>447</v>
      </c>
      <c r="J17" s="26"/>
      <c r="K17" s="26"/>
      <c r="L17" s="26"/>
      <c r="M17" s="26"/>
      <c r="N17" s="38"/>
      <c r="O17" s="38"/>
      <c r="P17" s="38"/>
      <c r="Q17" s="38"/>
      <c r="R17" s="96">
        <f t="shared" si="2"/>
        <v>0</v>
      </c>
      <c r="S17" s="96">
        <f t="shared" si="3"/>
        <v>0</v>
      </c>
      <c r="T17" s="96">
        <f t="shared" si="4"/>
        <v>0</v>
      </c>
    </row>
    <row r="18" spans="1:20" s="83" customFormat="1" x14ac:dyDescent="0.25">
      <c r="A18" s="17">
        <v>11</v>
      </c>
      <c r="B18" s="193" t="s">
        <v>454</v>
      </c>
      <c r="C18" s="193" t="s">
        <v>455</v>
      </c>
      <c r="D18" s="105">
        <v>2018</v>
      </c>
      <c r="E18" s="105">
        <f t="shared" si="1"/>
        <v>6</v>
      </c>
      <c r="F18" s="105" t="s">
        <v>30</v>
      </c>
      <c r="G18" s="105" t="s">
        <v>449</v>
      </c>
      <c r="H18" s="105" t="s">
        <v>459</v>
      </c>
      <c r="I18" s="208" t="s">
        <v>447</v>
      </c>
      <c r="J18" s="26"/>
      <c r="K18" s="26"/>
      <c r="L18" s="26"/>
      <c r="M18" s="26"/>
      <c r="N18" s="38"/>
      <c r="O18" s="38"/>
      <c r="P18" s="38"/>
      <c r="Q18" s="38"/>
      <c r="R18" s="96">
        <f t="shared" si="2"/>
        <v>0</v>
      </c>
      <c r="S18" s="96">
        <f t="shared" si="3"/>
        <v>0</v>
      </c>
      <c r="T18" s="96">
        <f t="shared" si="4"/>
        <v>0</v>
      </c>
    </row>
    <row r="19" spans="1:20" s="83" customFormat="1" x14ac:dyDescent="0.25">
      <c r="A19" s="17">
        <v>12</v>
      </c>
      <c r="B19" s="193" t="s">
        <v>456</v>
      </c>
      <c r="C19" s="193" t="s">
        <v>457</v>
      </c>
      <c r="D19" s="105">
        <v>2019</v>
      </c>
      <c r="E19" s="105">
        <f t="shared" si="1"/>
        <v>5</v>
      </c>
      <c r="F19" s="105" t="s">
        <v>30</v>
      </c>
      <c r="G19" s="105" t="s">
        <v>449</v>
      </c>
      <c r="H19" s="105" t="s">
        <v>460</v>
      </c>
      <c r="I19" s="208" t="s">
        <v>447</v>
      </c>
      <c r="J19" s="26"/>
      <c r="K19" s="26"/>
      <c r="L19" s="26"/>
      <c r="M19" s="26"/>
      <c r="N19" s="38"/>
      <c r="O19" s="38"/>
      <c r="P19" s="38"/>
      <c r="Q19" s="38"/>
      <c r="R19" s="96">
        <f t="shared" si="2"/>
        <v>0</v>
      </c>
      <c r="S19" s="96">
        <f t="shared" si="3"/>
        <v>0</v>
      </c>
      <c r="T19" s="96">
        <f t="shared" si="4"/>
        <v>0</v>
      </c>
    </row>
    <row r="20" spans="1:20" s="83" customFormat="1" x14ac:dyDescent="0.25">
      <c r="A20" s="17">
        <v>13</v>
      </c>
      <c r="B20" s="151" t="s">
        <v>468</v>
      </c>
      <c r="C20" s="151" t="s">
        <v>470</v>
      </c>
      <c r="D20" s="152">
        <v>2011</v>
      </c>
      <c r="E20" s="152">
        <f t="shared" si="1"/>
        <v>13</v>
      </c>
      <c r="F20" s="152" t="s">
        <v>30</v>
      </c>
      <c r="G20" s="152" t="s">
        <v>471</v>
      </c>
      <c r="H20" s="152" t="s">
        <v>472</v>
      </c>
      <c r="I20" s="164" t="s">
        <v>39</v>
      </c>
      <c r="J20" s="26">
        <v>148.5</v>
      </c>
      <c r="K20" s="26">
        <v>361.5</v>
      </c>
      <c r="L20" s="26">
        <v>307.5</v>
      </c>
      <c r="M20" s="26"/>
      <c r="N20" s="38"/>
      <c r="O20" s="38"/>
      <c r="P20" s="38"/>
      <c r="Q20" s="38"/>
      <c r="R20" s="96">
        <f t="shared" si="2"/>
        <v>148.5</v>
      </c>
      <c r="S20" s="96">
        <f t="shared" si="3"/>
        <v>669</v>
      </c>
      <c r="T20" s="96">
        <f t="shared" si="4"/>
        <v>0</v>
      </c>
    </row>
    <row r="21" spans="1:20" s="83" customFormat="1" x14ac:dyDescent="0.25">
      <c r="A21" s="17">
        <v>14</v>
      </c>
      <c r="B21" s="193" t="s">
        <v>469</v>
      </c>
      <c r="C21" s="193" t="s">
        <v>470</v>
      </c>
      <c r="D21" s="105">
        <v>2014</v>
      </c>
      <c r="E21" s="105">
        <f t="shared" si="1"/>
        <v>10</v>
      </c>
      <c r="F21" s="105" t="s">
        <v>34</v>
      </c>
      <c r="G21" s="105" t="s">
        <v>471</v>
      </c>
      <c r="H21" s="105" t="s">
        <v>473</v>
      </c>
      <c r="I21" s="208" t="s">
        <v>39</v>
      </c>
      <c r="J21" s="26"/>
      <c r="K21" s="26"/>
      <c r="L21" s="26"/>
      <c r="M21" s="26"/>
      <c r="N21" s="38"/>
      <c r="O21" s="38"/>
      <c r="P21" s="38"/>
      <c r="Q21" s="27">
        <v>135</v>
      </c>
      <c r="R21" s="96">
        <f t="shared" si="2"/>
        <v>0</v>
      </c>
      <c r="S21" s="96">
        <f t="shared" si="3"/>
        <v>0</v>
      </c>
      <c r="T21" s="96">
        <f t="shared" si="4"/>
        <v>135</v>
      </c>
    </row>
    <row r="22" spans="1:20" s="83" customFormat="1" x14ac:dyDescent="0.25">
      <c r="A22" s="17">
        <v>15</v>
      </c>
      <c r="B22" s="205" t="s">
        <v>597</v>
      </c>
      <c r="C22" s="205" t="s">
        <v>598</v>
      </c>
      <c r="D22" s="206">
        <v>2016</v>
      </c>
      <c r="E22" s="206">
        <f t="shared" si="1"/>
        <v>8</v>
      </c>
      <c r="F22" s="206" t="s">
        <v>34</v>
      </c>
      <c r="G22" s="206" t="s">
        <v>595</v>
      </c>
      <c r="H22" s="206" t="s">
        <v>596</v>
      </c>
      <c r="I22" s="206" t="s">
        <v>39</v>
      </c>
      <c r="J22" s="26"/>
      <c r="K22" s="26">
        <v>180.75</v>
      </c>
      <c r="L22" s="26">
        <v>153.75</v>
      </c>
      <c r="M22" s="26">
        <v>121.5</v>
      </c>
      <c r="N22" s="38"/>
      <c r="O22" s="38"/>
      <c r="P22" s="38"/>
      <c r="Q22" s="38"/>
      <c r="R22" s="96">
        <f t="shared" si="2"/>
        <v>0</v>
      </c>
      <c r="S22" s="96">
        <f t="shared" si="3"/>
        <v>334.5</v>
      </c>
      <c r="T22" s="96">
        <f t="shared" si="4"/>
        <v>121.5</v>
      </c>
    </row>
    <row r="23" spans="1:20" s="83" customFormat="1" x14ac:dyDescent="0.25">
      <c r="A23" s="236">
        <v>16</v>
      </c>
      <c r="B23" s="224" t="s">
        <v>599</v>
      </c>
      <c r="C23" s="224" t="s">
        <v>600</v>
      </c>
      <c r="D23" s="225">
        <v>2020</v>
      </c>
      <c r="E23" s="225">
        <f t="shared" si="1"/>
        <v>4</v>
      </c>
      <c r="F23" s="225" t="s">
        <v>34</v>
      </c>
      <c r="G23" s="225" t="s">
        <v>595</v>
      </c>
      <c r="H23" s="225" t="s">
        <v>601</v>
      </c>
      <c r="I23" s="225" t="s">
        <v>39</v>
      </c>
      <c r="J23" s="39"/>
      <c r="K23" s="39"/>
      <c r="L23" s="39"/>
      <c r="M23" s="39"/>
      <c r="N23" s="226"/>
      <c r="O23" s="226"/>
      <c r="P23" s="226"/>
      <c r="Q23" s="226"/>
      <c r="R23" s="96">
        <f t="shared" si="2"/>
        <v>0</v>
      </c>
      <c r="S23" s="96">
        <f t="shared" si="3"/>
        <v>0</v>
      </c>
      <c r="T23" s="96">
        <f t="shared" si="4"/>
        <v>0</v>
      </c>
    </row>
    <row r="24" spans="1:20" s="79" customFormat="1" x14ac:dyDescent="0.25">
      <c r="A24" s="229">
        <v>17</v>
      </c>
      <c r="B24" s="209" t="s">
        <v>399</v>
      </c>
      <c r="C24" s="209" t="s">
        <v>720</v>
      </c>
      <c r="D24" s="209">
        <v>2019</v>
      </c>
      <c r="E24" s="227">
        <f t="shared" si="1"/>
        <v>5</v>
      </c>
      <c r="F24" s="209" t="s">
        <v>30</v>
      </c>
      <c r="G24" s="209" t="s">
        <v>717</v>
      </c>
      <c r="H24" s="209" t="s">
        <v>718</v>
      </c>
      <c r="I24" s="209" t="s">
        <v>719</v>
      </c>
      <c r="J24" s="26"/>
      <c r="K24" s="26"/>
      <c r="L24" s="26"/>
      <c r="M24" s="26">
        <v>243</v>
      </c>
      <c r="N24" s="38"/>
      <c r="O24" s="38"/>
      <c r="P24" s="38"/>
      <c r="Q24" s="38"/>
      <c r="R24" s="96">
        <f t="shared" si="2"/>
        <v>0</v>
      </c>
      <c r="S24" s="96">
        <f t="shared" si="3"/>
        <v>0</v>
      </c>
      <c r="T24" s="96">
        <f t="shared" si="4"/>
        <v>243</v>
      </c>
    </row>
    <row r="25" spans="1:20" s="79" customFormat="1" x14ac:dyDescent="0.25">
      <c r="A25" s="229">
        <v>18</v>
      </c>
      <c r="B25" s="209" t="s">
        <v>721</v>
      </c>
      <c r="C25" s="209" t="s">
        <v>722</v>
      </c>
      <c r="D25" s="209">
        <v>2019</v>
      </c>
      <c r="E25" s="227">
        <f t="shared" si="1"/>
        <v>5</v>
      </c>
      <c r="F25" s="209" t="s">
        <v>34</v>
      </c>
      <c r="G25" s="209" t="s">
        <v>717</v>
      </c>
      <c r="H25" s="209" t="s">
        <v>723</v>
      </c>
      <c r="I25" s="209" t="s">
        <v>719</v>
      </c>
      <c r="J25" s="26"/>
      <c r="K25" s="26"/>
      <c r="L25" s="26"/>
      <c r="M25" s="26"/>
      <c r="N25" s="38"/>
      <c r="O25" s="38"/>
      <c r="P25" s="38"/>
      <c r="Q25" s="38"/>
      <c r="R25" s="96">
        <f t="shared" si="2"/>
        <v>0</v>
      </c>
      <c r="S25" s="96">
        <f t="shared" si="3"/>
        <v>0</v>
      </c>
      <c r="T25" s="96">
        <f t="shared" si="4"/>
        <v>0</v>
      </c>
    </row>
    <row r="26" spans="1:20" s="79" customFormat="1" x14ac:dyDescent="0.25">
      <c r="A26" s="33">
        <v>19</v>
      </c>
      <c r="B26" s="209" t="s">
        <v>731</v>
      </c>
      <c r="C26" s="209" t="s">
        <v>732</v>
      </c>
      <c r="D26" s="209">
        <v>2015</v>
      </c>
      <c r="E26" s="240">
        <f t="shared" si="1"/>
        <v>9</v>
      </c>
      <c r="F26" s="209" t="s">
        <v>34</v>
      </c>
      <c r="G26" s="209" t="s">
        <v>733</v>
      </c>
      <c r="H26" s="209" t="s">
        <v>734</v>
      </c>
      <c r="I26" s="209" t="s">
        <v>39</v>
      </c>
      <c r="J26" s="26"/>
      <c r="K26" s="26"/>
      <c r="L26" s="26"/>
      <c r="M26" s="26">
        <v>135</v>
      </c>
      <c r="N26" s="38"/>
      <c r="O26" s="38"/>
      <c r="P26" s="38"/>
      <c r="Q26" s="38"/>
      <c r="R26" s="96">
        <f t="shared" si="2"/>
        <v>0</v>
      </c>
      <c r="S26" s="96">
        <f t="shared" si="3"/>
        <v>0</v>
      </c>
      <c r="T26" s="96">
        <f t="shared" si="4"/>
        <v>135</v>
      </c>
    </row>
    <row r="27" spans="1:20" x14ac:dyDescent="0.25">
      <c r="G27" s="45"/>
      <c r="T27" s="96">
        <f t="shared" si="4"/>
        <v>0</v>
      </c>
    </row>
    <row r="28" spans="1:20" x14ac:dyDescent="0.25">
      <c r="B28" s="1" t="s">
        <v>109</v>
      </c>
      <c r="C28" s="1"/>
      <c r="D28" s="7">
        <v>13</v>
      </c>
      <c r="G28" s="110"/>
    </row>
    <row r="29" spans="1:20" x14ac:dyDescent="0.25">
      <c r="B29" s="1" t="s">
        <v>110</v>
      </c>
      <c r="C29" s="1"/>
      <c r="D29" s="7">
        <v>15</v>
      </c>
      <c r="G29" s="82"/>
    </row>
    <row r="30" spans="1:20" x14ac:dyDescent="0.25">
      <c r="B30" s="1" t="s">
        <v>117</v>
      </c>
      <c r="D30" s="7">
        <v>16</v>
      </c>
      <c r="G30" s="111"/>
    </row>
    <row r="31" spans="1:20" x14ac:dyDescent="0.25">
      <c r="G31" s="117"/>
      <c r="S31" s="59"/>
    </row>
    <row r="32" spans="1:20" x14ac:dyDescent="0.25">
      <c r="F32" s="11"/>
      <c r="G32" s="148" t="s">
        <v>569</v>
      </c>
    </row>
    <row r="33" spans="6:7" x14ac:dyDescent="0.25">
      <c r="F33" s="111"/>
      <c r="G33" s="149" t="s">
        <v>570</v>
      </c>
    </row>
    <row r="34" spans="6:7" x14ac:dyDescent="0.25">
      <c r="F34" s="110"/>
      <c r="G34" s="150" t="s">
        <v>571</v>
      </c>
    </row>
    <row r="35" spans="6:7" x14ac:dyDescent="0.25">
      <c r="F35" s="82"/>
      <c r="G35" s="192" t="s">
        <v>615</v>
      </c>
    </row>
    <row r="36" spans="6:7" x14ac:dyDescent="0.25">
      <c r="F36" s="115"/>
      <c r="G36" s="211" t="s">
        <v>620</v>
      </c>
    </row>
    <row r="37" spans="6:7" x14ac:dyDescent="0.25">
      <c r="F37" s="116"/>
      <c r="G37" s="204" t="s">
        <v>617</v>
      </c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T32"/>
  <sheetViews>
    <sheetView showZeros="0" zoomScale="77" zoomScaleNormal="77" workbookViewId="0">
      <selection activeCell="T8" sqref="T8:T20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1.77734375" style="5" bestFit="1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0" width="19.109375" style="15" bestFit="1" customWidth="1"/>
    <col min="11" max="13" width="19.109375" style="15" customWidth="1"/>
    <col min="14" max="14" width="15.33203125" style="15" bestFit="1" customWidth="1"/>
    <col min="15" max="17" width="14.6640625" style="15" customWidth="1"/>
    <col min="18" max="18" width="15" style="15" bestFit="1" customWidth="1"/>
    <col min="19" max="19" width="14" style="11" bestFit="1" customWidth="1"/>
    <col min="20" max="20" width="14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28</v>
      </c>
      <c r="H3" s="6" t="s">
        <v>614</v>
      </c>
    </row>
    <row r="4" spans="1:20" ht="18" customHeight="1" x14ac:dyDescent="0.25"/>
    <row r="5" spans="1:20" ht="30" x14ac:dyDescent="0.5">
      <c r="E5" s="123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107</v>
      </c>
      <c r="O5" s="41" t="s">
        <v>104</v>
      </c>
      <c r="P5" s="41" t="s">
        <v>105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SUM(J8:J20)</f>
        <v>82.5</v>
      </c>
      <c r="K6" s="23">
        <f t="shared" si="0"/>
        <v>217.75</v>
      </c>
      <c r="L6" s="23">
        <f t="shared" si="0"/>
        <v>187.5</v>
      </c>
      <c r="M6" s="23">
        <f t="shared" si="0"/>
        <v>135</v>
      </c>
      <c r="N6" s="24">
        <f t="shared" si="0"/>
        <v>231</v>
      </c>
      <c r="O6" s="24">
        <f t="shared" si="0"/>
        <v>579.25</v>
      </c>
      <c r="P6" s="24">
        <f t="shared" si="0"/>
        <v>495</v>
      </c>
      <c r="Q6" s="24">
        <f t="shared" si="0"/>
        <v>864</v>
      </c>
      <c r="R6" s="25">
        <f t="shared" si="0"/>
        <v>313.5</v>
      </c>
      <c r="S6" s="25">
        <f t="shared" si="0"/>
        <v>1479.5</v>
      </c>
      <c r="T6" s="25">
        <f t="shared" si="0"/>
        <v>999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0" s="82" customFormat="1" ht="15" customHeight="1" x14ac:dyDescent="0.25">
      <c r="A8" s="33">
        <v>1</v>
      </c>
      <c r="B8" s="212" t="s">
        <v>48</v>
      </c>
      <c r="C8" s="193" t="s">
        <v>44</v>
      </c>
      <c r="D8" s="194">
        <v>2013</v>
      </c>
      <c r="E8" s="194">
        <f t="shared" ref="E8:E16" si="1">$E$5-D8</f>
        <v>11</v>
      </c>
      <c r="F8" s="195" t="s">
        <v>30</v>
      </c>
      <c r="G8" s="105" t="s">
        <v>45</v>
      </c>
      <c r="H8" s="105" t="s">
        <v>46</v>
      </c>
      <c r="I8" s="105" t="s">
        <v>47</v>
      </c>
      <c r="J8" s="26"/>
      <c r="K8" s="26"/>
      <c r="L8" s="26"/>
      <c r="M8" s="26"/>
      <c r="N8" s="27">
        <v>148.5</v>
      </c>
      <c r="O8" s="27">
        <v>361.5</v>
      </c>
      <c r="P8" s="27">
        <v>307.5</v>
      </c>
      <c r="Q8" s="27">
        <v>243</v>
      </c>
      <c r="R8" s="96">
        <f t="shared" ref="R8:R18" si="2">SUM(J8+N8)</f>
        <v>148.5</v>
      </c>
      <c r="S8" s="97">
        <f t="shared" ref="S8:S18" si="3">SUM(K8+L8+O8+P8)</f>
        <v>669</v>
      </c>
      <c r="T8" s="97">
        <f t="shared" ref="T8:T20" si="4">SUM(M8+Q8)</f>
        <v>243</v>
      </c>
    </row>
    <row r="9" spans="1:20" s="82" customFormat="1" ht="15" customHeight="1" x14ac:dyDescent="0.25">
      <c r="A9" s="33">
        <v>2</v>
      </c>
      <c r="B9" s="193" t="s">
        <v>49</v>
      </c>
      <c r="C9" s="193" t="s">
        <v>44</v>
      </c>
      <c r="D9" s="194">
        <v>2016</v>
      </c>
      <c r="E9" s="194">
        <f t="shared" si="1"/>
        <v>8</v>
      </c>
      <c r="F9" s="195" t="s">
        <v>30</v>
      </c>
      <c r="G9" s="105" t="s">
        <v>45</v>
      </c>
      <c r="H9" s="105" t="s">
        <v>294</v>
      </c>
      <c r="I9" s="105" t="s">
        <v>47</v>
      </c>
      <c r="J9" s="26"/>
      <c r="K9" s="26"/>
      <c r="L9" s="26"/>
      <c r="M9" s="26"/>
      <c r="N9" s="27"/>
      <c r="O9" s="27"/>
      <c r="P9" s="27"/>
      <c r="Q9" s="27"/>
      <c r="R9" s="96">
        <f t="shared" si="2"/>
        <v>0</v>
      </c>
      <c r="S9" s="97">
        <f t="shared" si="3"/>
        <v>0</v>
      </c>
      <c r="T9" s="97">
        <f t="shared" si="4"/>
        <v>0</v>
      </c>
    </row>
    <row r="10" spans="1:20" s="82" customFormat="1" ht="15" customHeight="1" x14ac:dyDescent="0.25">
      <c r="A10" s="33">
        <v>3</v>
      </c>
      <c r="B10" s="193" t="s">
        <v>50</v>
      </c>
      <c r="C10" s="193" t="s">
        <v>51</v>
      </c>
      <c r="D10" s="194">
        <v>2014</v>
      </c>
      <c r="E10" s="194">
        <f t="shared" si="1"/>
        <v>10</v>
      </c>
      <c r="F10" s="195" t="s">
        <v>34</v>
      </c>
      <c r="G10" s="105" t="s">
        <v>52</v>
      </c>
      <c r="H10" s="105" t="s">
        <v>53</v>
      </c>
      <c r="I10" s="105" t="s">
        <v>54</v>
      </c>
      <c r="J10" s="26">
        <v>82.5</v>
      </c>
      <c r="K10" s="26">
        <v>217.75</v>
      </c>
      <c r="L10" s="26">
        <v>187.5</v>
      </c>
      <c r="M10" s="26">
        <v>135</v>
      </c>
      <c r="N10" s="27"/>
      <c r="O10" s="27"/>
      <c r="P10" s="27"/>
      <c r="Q10" s="27"/>
      <c r="R10" s="96">
        <f t="shared" si="2"/>
        <v>82.5</v>
      </c>
      <c r="S10" s="97">
        <f t="shared" si="3"/>
        <v>405.25</v>
      </c>
      <c r="T10" s="97">
        <f t="shared" si="4"/>
        <v>135</v>
      </c>
    </row>
    <row r="11" spans="1:20" x14ac:dyDescent="0.25">
      <c r="A11" s="33">
        <v>4</v>
      </c>
      <c r="B11" s="151" t="s">
        <v>422</v>
      </c>
      <c r="C11" s="151" t="s">
        <v>423</v>
      </c>
      <c r="D11" s="152">
        <v>2013</v>
      </c>
      <c r="E11" s="152">
        <f t="shared" si="1"/>
        <v>11</v>
      </c>
      <c r="F11" s="152" t="s">
        <v>34</v>
      </c>
      <c r="G11" s="161" t="s">
        <v>424</v>
      </c>
      <c r="H11" s="152" t="s">
        <v>425</v>
      </c>
      <c r="I11" s="152" t="s">
        <v>680</v>
      </c>
      <c r="J11" s="103"/>
      <c r="K11" s="103"/>
      <c r="L11" s="103"/>
      <c r="M11" s="103"/>
      <c r="N11" s="27">
        <v>82.5</v>
      </c>
      <c r="O11" s="27">
        <v>217.75</v>
      </c>
      <c r="P11" s="27">
        <v>187.5</v>
      </c>
      <c r="Q11" s="27"/>
      <c r="R11" s="96">
        <f t="shared" si="2"/>
        <v>82.5</v>
      </c>
      <c r="S11" s="97">
        <f t="shared" si="3"/>
        <v>405.25</v>
      </c>
      <c r="T11" s="97">
        <f t="shared" si="4"/>
        <v>0</v>
      </c>
    </row>
    <row r="12" spans="1:20" s="1" customFormat="1" x14ac:dyDescent="0.25">
      <c r="A12" s="209"/>
      <c r="B12" s="209" t="s">
        <v>674</v>
      </c>
      <c r="C12" s="209" t="s">
        <v>676</v>
      </c>
      <c r="D12" s="209">
        <v>2014</v>
      </c>
      <c r="E12" s="209">
        <f t="shared" si="1"/>
        <v>10</v>
      </c>
      <c r="F12" s="209" t="s">
        <v>30</v>
      </c>
      <c r="G12" s="209" t="s">
        <v>677</v>
      </c>
      <c r="H12" s="209" t="s">
        <v>678</v>
      </c>
      <c r="I12" s="210" t="s">
        <v>679</v>
      </c>
      <c r="J12" s="222"/>
      <c r="K12" s="222"/>
      <c r="L12" s="222"/>
      <c r="M12" s="222"/>
      <c r="N12" s="27"/>
      <c r="O12" s="27"/>
      <c r="P12" s="27"/>
      <c r="Q12" s="27">
        <v>243</v>
      </c>
      <c r="R12" s="96">
        <f t="shared" si="2"/>
        <v>0</v>
      </c>
      <c r="S12" s="97">
        <f t="shared" si="3"/>
        <v>0</v>
      </c>
      <c r="T12" s="97">
        <f t="shared" si="4"/>
        <v>243</v>
      </c>
    </row>
    <row r="13" spans="1:20" s="1" customFormat="1" x14ac:dyDescent="0.25">
      <c r="A13" s="209"/>
      <c r="B13" s="209" t="s">
        <v>675</v>
      </c>
      <c r="C13" s="209" t="s">
        <v>676</v>
      </c>
      <c r="D13" s="209">
        <v>2019</v>
      </c>
      <c r="E13" s="209">
        <f t="shared" si="1"/>
        <v>5</v>
      </c>
      <c r="F13" s="209" t="s">
        <v>30</v>
      </c>
      <c r="G13" s="209" t="s">
        <v>677</v>
      </c>
      <c r="H13" s="209" t="s">
        <v>681</v>
      </c>
      <c r="I13" s="210" t="s">
        <v>679</v>
      </c>
      <c r="J13" s="222"/>
      <c r="K13" s="222"/>
      <c r="L13" s="222"/>
      <c r="M13" s="222"/>
      <c r="N13" s="27"/>
      <c r="O13" s="27"/>
      <c r="P13" s="27"/>
      <c r="Q13" s="27"/>
      <c r="R13" s="96">
        <f t="shared" si="2"/>
        <v>0</v>
      </c>
      <c r="S13" s="97">
        <f t="shared" si="3"/>
        <v>0</v>
      </c>
      <c r="T13" s="97">
        <f t="shared" si="4"/>
        <v>0</v>
      </c>
    </row>
    <row r="14" spans="1:20" s="1" customFormat="1" x14ac:dyDescent="0.25">
      <c r="A14" s="209"/>
      <c r="B14" s="209" t="s">
        <v>685</v>
      </c>
      <c r="C14" s="209" t="s">
        <v>687</v>
      </c>
      <c r="D14" s="209">
        <v>2011</v>
      </c>
      <c r="E14" s="209">
        <f t="shared" si="1"/>
        <v>13</v>
      </c>
      <c r="F14" s="209" t="s">
        <v>30</v>
      </c>
      <c r="G14" s="209" t="s">
        <v>682</v>
      </c>
      <c r="H14" s="209" t="s">
        <v>683</v>
      </c>
      <c r="I14" s="209" t="s">
        <v>54</v>
      </c>
      <c r="J14" s="222"/>
      <c r="K14" s="222"/>
      <c r="L14" s="222"/>
      <c r="M14" s="222"/>
      <c r="N14" s="27"/>
      <c r="O14" s="27"/>
      <c r="P14" s="27"/>
      <c r="Q14" s="27">
        <v>243</v>
      </c>
      <c r="R14" s="96">
        <f t="shared" si="2"/>
        <v>0</v>
      </c>
      <c r="S14" s="97">
        <f t="shared" si="3"/>
        <v>0</v>
      </c>
      <c r="T14" s="97">
        <f t="shared" si="4"/>
        <v>243</v>
      </c>
    </row>
    <row r="15" spans="1:20" s="1" customFormat="1" x14ac:dyDescent="0.25">
      <c r="A15" s="209"/>
      <c r="B15" s="209" t="s">
        <v>148</v>
      </c>
      <c r="C15" s="209" t="s">
        <v>686</v>
      </c>
      <c r="D15" s="209">
        <v>2013</v>
      </c>
      <c r="E15" s="209">
        <f t="shared" si="1"/>
        <v>11</v>
      </c>
      <c r="F15" s="209" t="s">
        <v>30</v>
      </c>
      <c r="G15" s="209" t="s">
        <v>682</v>
      </c>
      <c r="H15" s="209" t="s">
        <v>684</v>
      </c>
      <c r="I15" s="209" t="s">
        <v>54</v>
      </c>
      <c r="J15" s="222"/>
      <c r="K15" s="222"/>
      <c r="L15" s="222"/>
      <c r="M15" s="222"/>
      <c r="N15" s="27"/>
      <c r="O15" s="27"/>
      <c r="P15" s="27"/>
      <c r="Q15" s="27"/>
      <c r="R15" s="96">
        <f t="shared" si="2"/>
        <v>0</v>
      </c>
      <c r="S15" s="97">
        <f t="shared" si="3"/>
        <v>0</v>
      </c>
      <c r="T15" s="97">
        <f t="shared" si="4"/>
        <v>0</v>
      </c>
    </row>
    <row r="16" spans="1:20" x14ac:dyDescent="0.25">
      <c r="A16" s="33"/>
      <c r="B16" s="209" t="s">
        <v>688</v>
      </c>
      <c r="C16" s="209" t="s">
        <v>689</v>
      </c>
      <c r="D16" s="209">
        <v>2015</v>
      </c>
      <c r="E16" s="209">
        <f t="shared" si="1"/>
        <v>9</v>
      </c>
      <c r="F16" s="209" t="s">
        <v>34</v>
      </c>
      <c r="G16" s="221" t="s">
        <v>690</v>
      </c>
      <c r="H16" s="209">
        <v>690315059</v>
      </c>
      <c r="I16" s="209" t="s">
        <v>679</v>
      </c>
      <c r="J16" s="103"/>
      <c r="K16" s="103"/>
      <c r="L16" s="103"/>
      <c r="M16" s="103"/>
      <c r="N16" s="27"/>
      <c r="O16" s="27"/>
      <c r="P16" s="27"/>
      <c r="Q16" s="27">
        <v>135</v>
      </c>
      <c r="R16" s="96">
        <f t="shared" si="2"/>
        <v>0</v>
      </c>
      <c r="S16" s="97">
        <f t="shared" si="3"/>
        <v>0</v>
      </c>
      <c r="T16" s="97">
        <f t="shared" si="4"/>
        <v>135</v>
      </c>
    </row>
    <row r="17" spans="1:20" x14ac:dyDescent="0.25">
      <c r="A17" s="33"/>
      <c r="B17" s="151"/>
      <c r="C17" s="151"/>
      <c r="D17" s="152"/>
      <c r="E17" s="152"/>
      <c r="F17" s="152"/>
      <c r="G17" s="161"/>
      <c r="H17" s="152"/>
      <c r="I17" s="152"/>
      <c r="J17" s="103"/>
      <c r="K17" s="103"/>
      <c r="L17" s="103"/>
      <c r="M17" s="103"/>
      <c r="N17" s="27"/>
      <c r="O17" s="27"/>
      <c r="P17" s="27"/>
      <c r="Q17" s="27"/>
      <c r="R17" s="96">
        <f t="shared" si="2"/>
        <v>0</v>
      </c>
      <c r="S17" s="97">
        <f t="shared" si="3"/>
        <v>0</v>
      </c>
      <c r="T17" s="97">
        <f t="shared" si="4"/>
        <v>0</v>
      </c>
    </row>
    <row r="18" spans="1:20" x14ac:dyDescent="0.25">
      <c r="A18" s="33"/>
      <c r="B18" s="151"/>
      <c r="C18" s="151"/>
      <c r="D18" s="152"/>
      <c r="E18" s="152"/>
      <c r="F18" s="152"/>
      <c r="G18" s="161"/>
      <c r="H18" s="152"/>
      <c r="I18" s="152"/>
      <c r="J18" s="103"/>
      <c r="K18" s="103"/>
      <c r="L18" s="103"/>
      <c r="M18" s="103"/>
      <c r="N18" s="27"/>
      <c r="O18" s="27"/>
      <c r="P18" s="27"/>
      <c r="Q18" s="27"/>
      <c r="R18" s="96">
        <f t="shared" si="2"/>
        <v>0</v>
      </c>
      <c r="S18" s="97">
        <f t="shared" si="3"/>
        <v>0</v>
      </c>
      <c r="T18" s="97">
        <f t="shared" si="4"/>
        <v>0</v>
      </c>
    </row>
    <row r="19" spans="1:20" x14ac:dyDescent="0.25">
      <c r="A19" s="58"/>
      <c r="B19" s="54"/>
      <c r="C19" s="54"/>
      <c r="D19" s="58"/>
      <c r="E19" s="58"/>
      <c r="F19" s="58"/>
      <c r="G19" s="54"/>
      <c r="H19" s="58"/>
      <c r="I19" s="58"/>
      <c r="T19" s="97">
        <f t="shared" si="4"/>
        <v>0</v>
      </c>
    </row>
    <row r="20" spans="1:20" x14ac:dyDescent="0.25">
      <c r="B20" s="1" t="s">
        <v>109</v>
      </c>
      <c r="C20" s="1"/>
      <c r="D20" s="7">
        <v>4</v>
      </c>
      <c r="G20" s="45"/>
      <c r="T20" s="97">
        <f t="shared" si="4"/>
        <v>0</v>
      </c>
    </row>
    <row r="21" spans="1:20" x14ac:dyDescent="0.25">
      <c r="B21" s="1" t="s">
        <v>110</v>
      </c>
      <c r="C21" s="1"/>
      <c r="D21" s="7">
        <v>4</v>
      </c>
      <c r="G21" s="110"/>
    </row>
    <row r="22" spans="1:20" x14ac:dyDescent="0.25">
      <c r="B22" s="1" t="s">
        <v>117</v>
      </c>
      <c r="C22" s="1"/>
      <c r="D22" s="7">
        <v>8</v>
      </c>
      <c r="G22" s="82"/>
    </row>
    <row r="23" spans="1:20" x14ac:dyDescent="0.25">
      <c r="B23" s="1"/>
      <c r="G23" s="111"/>
    </row>
    <row r="24" spans="1:20" x14ac:dyDescent="0.25">
      <c r="B24" s="45"/>
      <c r="C24" s="104"/>
      <c r="G24" s="117"/>
    </row>
    <row r="26" spans="1:20" x14ac:dyDescent="0.25">
      <c r="G26" s="148" t="s">
        <v>569</v>
      </c>
    </row>
    <row r="27" spans="1:20" x14ac:dyDescent="0.25">
      <c r="G27" s="149" t="s">
        <v>570</v>
      </c>
    </row>
    <row r="28" spans="1:20" x14ac:dyDescent="0.25">
      <c r="G28" s="150" t="s">
        <v>571</v>
      </c>
    </row>
    <row r="29" spans="1:20" x14ac:dyDescent="0.25">
      <c r="G29" s="192" t="s">
        <v>615</v>
      </c>
    </row>
    <row r="30" spans="1:20" x14ac:dyDescent="0.25">
      <c r="G30" s="211" t="s">
        <v>620</v>
      </c>
    </row>
    <row r="31" spans="1:20" x14ac:dyDescent="0.25">
      <c r="G31" s="82"/>
    </row>
    <row r="32" spans="1:20" x14ac:dyDescent="0.25">
      <c r="G32" s="115"/>
    </row>
  </sheetData>
  <phoneticPr fontId="26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Y49"/>
  <sheetViews>
    <sheetView showZeros="0" topLeftCell="H5" zoomScale="82" zoomScaleNormal="82" workbookViewId="0">
      <selection activeCell="M34" sqref="M34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5.6640625" style="11" bestFit="1" customWidth="1"/>
    <col min="4" max="4" width="17.88671875" style="5" customWidth="1"/>
    <col min="5" max="5" width="11.77734375" style="5" bestFit="1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0" width="19.109375" style="15" bestFit="1" customWidth="1"/>
    <col min="11" max="13" width="19.109375" style="15" customWidth="1"/>
    <col min="14" max="14" width="14.6640625" style="15" bestFit="1" customWidth="1"/>
    <col min="15" max="17" width="14.6640625" style="15" customWidth="1"/>
    <col min="18" max="18" width="15.33203125" style="15" bestFit="1" customWidth="1"/>
    <col min="19" max="19" width="13.6640625" style="5" bestFit="1" customWidth="1"/>
    <col min="20" max="20" width="13.6640625" style="11" customWidth="1"/>
    <col min="21" max="16384" width="9.109375" style="11"/>
  </cols>
  <sheetData>
    <row r="1" spans="1:25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5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5" ht="17.399999999999999" x14ac:dyDescent="0.3">
      <c r="B3" s="8" t="s">
        <v>11</v>
      </c>
      <c r="C3" s="4"/>
      <c r="D3" s="4"/>
      <c r="E3" s="4"/>
      <c r="F3" s="13" t="s">
        <v>12</v>
      </c>
      <c r="G3" s="6" t="s">
        <v>17</v>
      </c>
      <c r="H3" s="6" t="s">
        <v>614</v>
      </c>
    </row>
    <row r="4" spans="1:25" ht="18" customHeight="1" x14ac:dyDescent="0.25"/>
    <row r="5" spans="1:25" ht="30" x14ac:dyDescent="0.5">
      <c r="E5" s="123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107</v>
      </c>
      <c r="O5" s="41" t="s">
        <v>104</v>
      </c>
      <c r="P5" s="41" t="s">
        <v>105</v>
      </c>
      <c r="Q5" s="41" t="s">
        <v>116</v>
      </c>
      <c r="R5" s="43" t="s">
        <v>107</v>
      </c>
      <c r="S5" s="44" t="s">
        <v>108</v>
      </c>
      <c r="T5" s="43" t="s">
        <v>116</v>
      </c>
    </row>
    <row r="6" spans="1:25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SUM(J8:J39)</f>
        <v>1754.5499999999997</v>
      </c>
      <c r="K6" s="23">
        <f t="shared" si="0"/>
        <v>3185.8</v>
      </c>
      <c r="L6" s="23">
        <f t="shared" si="0"/>
        <v>2722.5</v>
      </c>
      <c r="M6" s="23">
        <f t="shared" si="0"/>
        <v>702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25">
        <f t="shared" si="0"/>
        <v>1754.5499999999997</v>
      </c>
      <c r="S6" s="25">
        <f t="shared" si="0"/>
        <v>5908.3</v>
      </c>
      <c r="T6" s="25">
        <f t="shared" si="0"/>
        <v>702</v>
      </c>
    </row>
    <row r="7" spans="1:25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5" s="82" customFormat="1" ht="15" customHeight="1" x14ac:dyDescent="0.25">
      <c r="A8" s="33">
        <v>1</v>
      </c>
      <c r="B8" s="193" t="s">
        <v>55</v>
      </c>
      <c r="C8" s="193" t="s">
        <v>56</v>
      </c>
      <c r="D8" s="194">
        <v>2016</v>
      </c>
      <c r="E8" s="194">
        <f t="shared" ref="E8:E33" si="1">$E$5-D8</f>
        <v>8</v>
      </c>
      <c r="F8" s="195" t="s">
        <v>30</v>
      </c>
      <c r="G8" s="105" t="s">
        <v>57</v>
      </c>
      <c r="H8" s="237" t="s">
        <v>58</v>
      </c>
      <c r="I8" s="237" t="s">
        <v>17</v>
      </c>
      <c r="J8" s="26">
        <v>41.52</v>
      </c>
      <c r="K8" s="26">
        <v>108.8</v>
      </c>
      <c r="L8" s="26">
        <v>93.75</v>
      </c>
      <c r="M8" s="26">
        <v>67.5</v>
      </c>
      <c r="N8" s="38"/>
      <c r="O8" s="38"/>
      <c r="P8" s="38"/>
      <c r="Q8" s="87"/>
      <c r="R8" s="99">
        <f t="shared" ref="R8:R39" si="2">SUM(J8+N8)</f>
        <v>41.52</v>
      </c>
      <c r="S8" s="96">
        <f t="shared" ref="S8:S38" si="3">SUM(K8+L8+O8+P8)</f>
        <v>202.55</v>
      </c>
      <c r="T8" s="96">
        <f t="shared" ref="T8:T38" si="4">SUM(M8+Q8)</f>
        <v>67.5</v>
      </c>
    </row>
    <row r="9" spans="1:25" s="82" customFormat="1" ht="15" customHeight="1" x14ac:dyDescent="0.25">
      <c r="A9" s="33">
        <v>2</v>
      </c>
      <c r="B9" s="202" t="s">
        <v>69</v>
      </c>
      <c r="C9" s="202" t="s">
        <v>70</v>
      </c>
      <c r="D9" s="194">
        <v>2017</v>
      </c>
      <c r="E9" s="194">
        <f t="shared" si="1"/>
        <v>7</v>
      </c>
      <c r="F9" s="203" t="s">
        <v>30</v>
      </c>
      <c r="G9" s="105" t="s">
        <v>68</v>
      </c>
      <c r="H9" s="105" t="s">
        <v>295</v>
      </c>
      <c r="I9" s="105" t="s">
        <v>17</v>
      </c>
      <c r="J9" s="26">
        <v>148.5</v>
      </c>
      <c r="K9" s="26">
        <v>361.5</v>
      </c>
      <c r="L9" s="26">
        <v>307.5</v>
      </c>
      <c r="M9" s="26">
        <v>243</v>
      </c>
      <c r="N9" s="38"/>
      <c r="O9" s="38"/>
      <c r="P9" s="38"/>
      <c r="Q9" s="87"/>
      <c r="R9" s="99">
        <f t="shared" si="2"/>
        <v>148.5</v>
      </c>
      <c r="S9" s="96">
        <f t="shared" si="3"/>
        <v>669</v>
      </c>
      <c r="T9" s="96">
        <f t="shared" si="4"/>
        <v>243</v>
      </c>
    </row>
    <row r="10" spans="1:25" s="82" customFormat="1" ht="15" customHeight="1" x14ac:dyDescent="0.25">
      <c r="A10" s="33">
        <v>3</v>
      </c>
      <c r="B10" s="193" t="s">
        <v>71</v>
      </c>
      <c r="C10" s="193" t="s">
        <v>70</v>
      </c>
      <c r="D10" s="194">
        <v>2015</v>
      </c>
      <c r="E10" s="194">
        <f t="shared" si="1"/>
        <v>9</v>
      </c>
      <c r="F10" s="195" t="s">
        <v>34</v>
      </c>
      <c r="G10" s="105" t="s">
        <v>68</v>
      </c>
      <c r="H10" s="105" t="s">
        <v>296</v>
      </c>
      <c r="I10" s="105" t="s">
        <v>17</v>
      </c>
      <c r="J10" s="26"/>
      <c r="K10" s="26"/>
      <c r="L10" s="26"/>
      <c r="M10" s="26"/>
      <c r="N10" s="38"/>
      <c r="O10" s="38"/>
      <c r="P10" s="38"/>
      <c r="Q10" s="87"/>
      <c r="R10" s="99">
        <f t="shared" si="2"/>
        <v>0</v>
      </c>
      <c r="S10" s="96">
        <f t="shared" si="3"/>
        <v>0</v>
      </c>
      <c r="T10" s="96">
        <f t="shared" si="4"/>
        <v>0</v>
      </c>
    </row>
    <row r="11" spans="1:25" s="110" customFormat="1" ht="15" customHeight="1" x14ac:dyDescent="0.25">
      <c r="A11" s="33">
        <v>4</v>
      </c>
      <c r="B11" s="165" t="s">
        <v>84</v>
      </c>
      <c r="C11" s="165" t="s">
        <v>86</v>
      </c>
      <c r="D11" s="153">
        <v>2012</v>
      </c>
      <c r="E11" s="153">
        <f t="shared" si="1"/>
        <v>12</v>
      </c>
      <c r="F11" s="166" t="s">
        <v>34</v>
      </c>
      <c r="G11" s="167" t="s">
        <v>87</v>
      </c>
      <c r="H11" s="167" t="s">
        <v>88</v>
      </c>
      <c r="I11" s="167" t="s">
        <v>17</v>
      </c>
      <c r="J11" s="26">
        <v>148.5</v>
      </c>
      <c r="K11" s="26">
        <v>361.5</v>
      </c>
      <c r="L11" s="26">
        <v>307.5</v>
      </c>
      <c r="M11" s="26"/>
      <c r="N11" s="129"/>
      <c r="O11" s="129"/>
      <c r="P11" s="129"/>
      <c r="Q11" s="130"/>
      <c r="R11" s="99">
        <f t="shared" si="2"/>
        <v>148.5</v>
      </c>
      <c r="S11" s="96">
        <f t="shared" si="3"/>
        <v>669</v>
      </c>
      <c r="T11" s="96">
        <f t="shared" si="4"/>
        <v>0</v>
      </c>
    </row>
    <row r="12" spans="1:25" s="110" customFormat="1" ht="15" customHeight="1" x14ac:dyDescent="0.25">
      <c r="A12" s="33">
        <v>5</v>
      </c>
      <c r="B12" s="165" t="s">
        <v>85</v>
      </c>
      <c r="C12" s="165" t="s">
        <v>86</v>
      </c>
      <c r="D12" s="153">
        <v>2014</v>
      </c>
      <c r="E12" s="153">
        <f t="shared" si="1"/>
        <v>10</v>
      </c>
      <c r="F12" s="166" t="s">
        <v>30</v>
      </c>
      <c r="G12" s="167" t="s">
        <v>87</v>
      </c>
      <c r="H12" s="167" t="s">
        <v>297</v>
      </c>
      <c r="I12" s="167" t="s">
        <v>17</v>
      </c>
      <c r="J12" s="128"/>
      <c r="K12" s="26"/>
      <c r="L12" s="26"/>
      <c r="M12" s="26"/>
      <c r="N12" s="27"/>
      <c r="O12" s="27"/>
      <c r="P12" s="27"/>
      <c r="Q12" s="131"/>
      <c r="R12" s="99">
        <f t="shared" si="2"/>
        <v>0</v>
      </c>
      <c r="S12" s="96">
        <f t="shared" si="3"/>
        <v>0</v>
      </c>
      <c r="T12" s="96">
        <f t="shared" si="4"/>
        <v>0</v>
      </c>
    </row>
    <row r="13" spans="1:25" s="79" customFormat="1" x14ac:dyDescent="0.25">
      <c r="A13" s="33">
        <v>6</v>
      </c>
      <c r="B13" s="100" t="s">
        <v>135</v>
      </c>
      <c r="C13" s="100" t="s">
        <v>133</v>
      </c>
      <c r="D13" s="33">
        <v>2017</v>
      </c>
      <c r="E13" s="36">
        <f t="shared" si="1"/>
        <v>7</v>
      </c>
      <c r="F13" s="33" t="s">
        <v>34</v>
      </c>
      <c r="G13" s="33" t="s">
        <v>130</v>
      </c>
      <c r="H13" s="33" t="s">
        <v>131</v>
      </c>
      <c r="I13" s="33" t="s">
        <v>17</v>
      </c>
      <c r="J13" s="26">
        <v>200.64</v>
      </c>
      <c r="K13" s="26"/>
      <c r="L13" s="26"/>
      <c r="M13" s="26"/>
      <c r="N13" s="84"/>
      <c r="O13" s="84"/>
      <c r="P13" s="84"/>
      <c r="Q13" s="88"/>
      <c r="R13" s="99">
        <f t="shared" si="2"/>
        <v>200.64</v>
      </c>
      <c r="S13" s="96">
        <f t="shared" si="3"/>
        <v>0</v>
      </c>
      <c r="T13" s="96">
        <f t="shared" si="4"/>
        <v>0</v>
      </c>
      <c r="U13" s="83"/>
      <c r="V13" s="83"/>
      <c r="W13" s="83"/>
      <c r="X13" s="83"/>
      <c r="Y13" s="83"/>
    </row>
    <row r="14" spans="1:25" s="89" customFormat="1" x14ac:dyDescent="0.25">
      <c r="A14" s="139">
        <v>7</v>
      </c>
      <c r="B14" s="145" t="s">
        <v>132</v>
      </c>
      <c r="C14" s="100" t="s">
        <v>133</v>
      </c>
      <c r="D14" s="139">
        <v>2018</v>
      </c>
      <c r="E14" s="36">
        <f t="shared" si="1"/>
        <v>6</v>
      </c>
      <c r="F14" s="139" t="s">
        <v>30</v>
      </c>
      <c r="G14" s="33" t="s">
        <v>130</v>
      </c>
      <c r="H14" s="33" t="s">
        <v>298</v>
      </c>
      <c r="I14" s="33" t="s">
        <v>17</v>
      </c>
      <c r="J14" s="90"/>
      <c r="K14" s="90"/>
      <c r="L14" s="90"/>
      <c r="M14" s="90"/>
      <c r="N14" s="91"/>
      <c r="O14" s="91"/>
      <c r="P14" s="91"/>
      <c r="Q14" s="91"/>
      <c r="R14" s="99">
        <f t="shared" si="2"/>
        <v>0</v>
      </c>
      <c r="S14" s="96">
        <f t="shared" si="3"/>
        <v>0</v>
      </c>
      <c r="T14" s="96">
        <f t="shared" si="4"/>
        <v>0</v>
      </c>
    </row>
    <row r="15" spans="1:25" s="83" customFormat="1" x14ac:dyDescent="0.25">
      <c r="A15" s="139">
        <v>8</v>
      </c>
      <c r="B15" s="145" t="s">
        <v>211</v>
      </c>
      <c r="C15" s="100" t="s">
        <v>133</v>
      </c>
      <c r="D15" s="139">
        <v>2020</v>
      </c>
      <c r="E15" s="36">
        <f t="shared" si="1"/>
        <v>4</v>
      </c>
      <c r="F15" s="139" t="s">
        <v>34</v>
      </c>
      <c r="G15" s="33" t="s">
        <v>130</v>
      </c>
      <c r="H15" s="33" t="s">
        <v>299</v>
      </c>
      <c r="I15" s="33" t="s">
        <v>17</v>
      </c>
      <c r="J15" s="90"/>
      <c r="K15" s="90"/>
      <c r="L15" s="90"/>
      <c r="M15" s="90"/>
      <c r="N15" s="91"/>
      <c r="O15" s="91"/>
      <c r="P15" s="91"/>
      <c r="Q15" s="91"/>
      <c r="R15" s="99">
        <f t="shared" si="2"/>
        <v>0</v>
      </c>
      <c r="S15" s="96">
        <f t="shared" si="3"/>
        <v>0</v>
      </c>
      <c r="T15" s="96">
        <f t="shared" si="4"/>
        <v>0</v>
      </c>
    </row>
    <row r="16" spans="1:25" s="110" customFormat="1" x14ac:dyDescent="0.25">
      <c r="A16" s="33">
        <v>9</v>
      </c>
      <c r="B16" s="151" t="s">
        <v>140</v>
      </c>
      <c r="C16" s="151" t="s">
        <v>141</v>
      </c>
      <c r="D16" s="152">
        <v>2016</v>
      </c>
      <c r="E16" s="153">
        <f t="shared" si="1"/>
        <v>8</v>
      </c>
      <c r="F16" s="152" t="s">
        <v>30</v>
      </c>
      <c r="G16" s="152" t="s">
        <v>142</v>
      </c>
      <c r="H16" s="152" t="s">
        <v>143</v>
      </c>
      <c r="I16" s="152" t="s">
        <v>17</v>
      </c>
      <c r="J16" s="26">
        <v>82.5</v>
      </c>
      <c r="K16" s="26">
        <v>217.75</v>
      </c>
      <c r="L16" s="26">
        <v>187.5</v>
      </c>
      <c r="M16" s="26"/>
      <c r="N16" s="40"/>
      <c r="O16" s="40"/>
      <c r="P16" s="40"/>
      <c r="Q16" s="40"/>
      <c r="R16" s="99">
        <f t="shared" si="2"/>
        <v>82.5</v>
      </c>
      <c r="S16" s="96">
        <f t="shared" si="3"/>
        <v>405.25</v>
      </c>
      <c r="T16" s="96">
        <f t="shared" si="4"/>
        <v>0</v>
      </c>
    </row>
    <row r="17" spans="1:20" s="82" customFormat="1" x14ac:dyDescent="0.25">
      <c r="A17" s="33">
        <v>10</v>
      </c>
      <c r="B17" s="151" t="s">
        <v>159</v>
      </c>
      <c r="C17" s="151" t="s">
        <v>160</v>
      </c>
      <c r="D17" s="152">
        <v>2013</v>
      </c>
      <c r="E17" s="153">
        <f t="shared" si="1"/>
        <v>11</v>
      </c>
      <c r="F17" s="152" t="s">
        <v>34</v>
      </c>
      <c r="G17" s="152" t="s">
        <v>161</v>
      </c>
      <c r="H17" s="152" t="s">
        <v>162</v>
      </c>
      <c r="I17" s="152" t="s">
        <v>17</v>
      </c>
      <c r="J17" s="26">
        <v>148.5</v>
      </c>
      <c r="K17" s="26">
        <v>361.5</v>
      </c>
      <c r="L17" s="26">
        <v>307.5</v>
      </c>
      <c r="M17" s="26"/>
      <c r="N17" s="84"/>
      <c r="O17" s="84"/>
      <c r="P17" s="84"/>
      <c r="Q17" s="84"/>
      <c r="R17" s="99">
        <f t="shared" si="2"/>
        <v>148.5</v>
      </c>
      <c r="S17" s="96">
        <f t="shared" si="3"/>
        <v>669</v>
      </c>
      <c r="T17" s="96">
        <f t="shared" si="4"/>
        <v>0</v>
      </c>
    </row>
    <row r="18" spans="1:20" s="82" customFormat="1" x14ac:dyDescent="0.25">
      <c r="A18" s="33">
        <v>11</v>
      </c>
      <c r="B18" s="151" t="s">
        <v>462</v>
      </c>
      <c r="C18" s="151" t="s">
        <v>463</v>
      </c>
      <c r="D18" s="152">
        <v>2018</v>
      </c>
      <c r="E18" s="153">
        <f t="shared" si="1"/>
        <v>6</v>
      </c>
      <c r="F18" s="152" t="s">
        <v>30</v>
      </c>
      <c r="G18" s="152" t="s">
        <v>161</v>
      </c>
      <c r="H18" s="152" t="s">
        <v>464</v>
      </c>
      <c r="I18" s="152" t="s">
        <v>17</v>
      </c>
      <c r="J18" s="26"/>
      <c r="K18" s="26"/>
      <c r="L18" s="26"/>
      <c r="M18" s="26"/>
      <c r="N18" s="84"/>
      <c r="O18" s="84"/>
      <c r="P18" s="84"/>
      <c r="Q18" s="84"/>
      <c r="R18" s="99">
        <f t="shared" si="2"/>
        <v>0</v>
      </c>
      <c r="S18" s="96">
        <f t="shared" si="3"/>
        <v>0</v>
      </c>
      <c r="T18" s="96">
        <f t="shared" si="4"/>
        <v>0</v>
      </c>
    </row>
    <row r="19" spans="1:20" s="82" customFormat="1" x14ac:dyDescent="0.25">
      <c r="A19" s="33">
        <v>12</v>
      </c>
      <c r="B19" s="151" t="s">
        <v>178</v>
      </c>
      <c r="C19" s="151" t="s">
        <v>179</v>
      </c>
      <c r="D19" s="152">
        <v>2017</v>
      </c>
      <c r="E19" s="153">
        <f t="shared" si="1"/>
        <v>7</v>
      </c>
      <c r="F19" s="152" t="s">
        <v>30</v>
      </c>
      <c r="G19" s="152" t="s">
        <v>177</v>
      </c>
      <c r="H19" s="152" t="s">
        <v>300</v>
      </c>
      <c r="I19" s="152" t="s">
        <v>17</v>
      </c>
      <c r="J19" s="26">
        <v>82.5</v>
      </c>
      <c r="K19" s="26">
        <v>217.75</v>
      </c>
      <c r="L19" s="26">
        <v>187.5</v>
      </c>
      <c r="M19" s="26"/>
      <c r="N19" s="84"/>
      <c r="O19" s="84"/>
      <c r="P19" s="84"/>
      <c r="Q19" s="84"/>
      <c r="R19" s="99">
        <f t="shared" si="2"/>
        <v>82.5</v>
      </c>
      <c r="S19" s="96">
        <f t="shared" si="3"/>
        <v>405.25</v>
      </c>
      <c r="T19" s="96">
        <f t="shared" si="4"/>
        <v>0</v>
      </c>
    </row>
    <row r="20" spans="1:20" s="82" customFormat="1" x14ac:dyDescent="0.25">
      <c r="A20" s="33">
        <v>13</v>
      </c>
      <c r="B20" s="193" t="s">
        <v>212</v>
      </c>
      <c r="C20" s="193" t="s">
        <v>214</v>
      </c>
      <c r="D20" s="105">
        <v>2013</v>
      </c>
      <c r="E20" s="194">
        <f t="shared" si="1"/>
        <v>11</v>
      </c>
      <c r="F20" s="105" t="s">
        <v>34</v>
      </c>
      <c r="G20" s="105" t="s">
        <v>215</v>
      </c>
      <c r="H20" s="105" t="s">
        <v>216</v>
      </c>
      <c r="I20" s="105" t="s">
        <v>17</v>
      </c>
      <c r="J20" s="26">
        <v>74.25</v>
      </c>
      <c r="K20" s="26">
        <v>180.75</v>
      </c>
      <c r="L20" s="26">
        <v>153.75</v>
      </c>
      <c r="M20" s="26">
        <v>121.5</v>
      </c>
      <c r="N20" s="84"/>
      <c r="O20" s="84"/>
      <c r="P20" s="84"/>
      <c r="Q20" s="84"/>
      <c r="R20" s="99">
        <f t="shared" si="2"/>
        <v>74.25</v>
      </c>
      <c r="S20" s="96">
        <f t="shared" si="3"/>
        <v>334.5</v>
      </c>
      <c r="T20" s="96">
        <f t="shared" si="4"/>
        <v>121.5</v>
      </c>
    </row>
    <row r="21" spans="1:20" s="82" customFormat="1" x14ac:dyDescent="0.25">
      <c r="A21" s="33">
        <v>14</v>
      </c>
      <c r="B21" s="193" t="s">
        <v>213</v>
      </c>
      <c r="C21" s="193" t="s">
        <v>214</v>
      </c>
      <c r="D21" s="105">
        <v>2015</v>
      </c>
      <c r="E21" s="194">
        <f t="shared" si="1"/>
        <v>9</v>
      </c>
      <c r="F21" s="105" t="s">
        <v>34</v>
      </c>
      <c r="G21" s="105" t="s">
        <v>215</v>
      </c>
      <c r="H21" s="105" t="s">
        <v>301</v>
      </c>
      <c r="I21" s="105" t="s">
        <v>17</v>
      </c>
      <c r="J21" s="26"/>
      <c r="K21" s="80"/>
      <c r="L21" s="80"/>
      <c r="M21" s="26"/>
      <c r="N21" s="84"/>
      <c r="O21" s="84"/>
      <c r="P21" s="84"/>
      <c r="Q21" s="84"/>
      <c r="R21" s="99">
        <f t="shared" si="2"/>
        <v>0</v>
      </c>
      <c r="S21" s="96">
        <f t="shared" si="3"/>
        <v>0</v>
      </c>
      <c r="T21" s="96">
        <f t="shared" si="4"/>
        <v>0</v>
      </c>
    </row>
    <row r="22" spans="1:20" s="82" customFormat="1" x14ac:dyDescent="0.25">
      <c r="A22" s="58">
        <v>15</v>
      </c>
      <c r="B22" s="156" t="s">
        <v>265</v>
      </c>
      <c r="C22" s="156" t="s">
        <v>264</v>
      </c>
      <c r="D22" s="157">
        <v>2018</v>
      </c>
      <c r="E22" s="162">
        <f t="shared" si="1"/>
        <v>6</v>
      </c>
      <c r="F22" s="157" t="s">
        <v>30</v>
      </c>
      <c r="G22" s="157" t="s">
        <v>266</v>
      </c>
      <c r="H22" s="157" t="s">
        <v>286</v>
      </c>
      <c r="I22" s="157" t="s">
        <v>17</v>
      </c>
      <c r="J22" s="39">
        <v>82.5</v>
      </c>
      <c r="K22" s="39">
        <v>217.75</v>
      </c>
      <c r="L22" s="39">
        <v>187.5</v>
      </c>
      <c r="M22" s="39"/>
      <c r="N22" s="92"/>
      <c r="O22" s="92"/>
      <c r="P22" s="92"/>
      <c r="Q22" s="92"/>
      <c r="R22" s="99">
        <f t="shared" si="2"/>
        <v>82.5</v>
      </c>
      <c r="S22" s="96">
        <f t="shared" si="3"/>
        <v>405.25</v>
      </c>
      <c r="T22" s="96">
        <f t="shared" si="4"/>
        <v>0</v>
      </c>
    </row>
    <row r="23" spans="1:20" s="110" customFormat="1" x14ac:dyDescent="0.25">
      <c r="A23" s="33">
        <v>16</v>
      </c>
      <c r="B23" s="197" t="s">
        <v>320</v>
      </c>
      <c r="C23" s="197" t="s">
        <v>319</v>
      </c>
      <c r="D23" s="198">
        <v>2018</v>
      </c>
      <c r="E23" s="199">
        <f t="shared" si="1"/>
        <v>6</v>
      </c>
      <c r="F23" s="198" t="s">
        <v>30</v>
      </c>
      <c r="G23" s="198" t="s">
        <v>317</v>
      </c>
      <c r="H23" s="198" t="s">
        <v>318</v>
      </c>
      <c r="I23" s="198" t="s">
        <v>17</v>
      </c>
      <c r="J23" s="26">
        <v>82.5</v>
      </c>
      <c r="K23" s="26"/>
      <c r="L23" s="26"/>
      <c r="M23" s="26">
        <v>135</v>
      </c>
      <c r="N23" s="40"/>
      <c r="O23" s="40"/>
      <c r="P23" s="40"/>
      <c r="Q23" s="40"/>
      <c r="R23" s="99">
        <f t="shared" si="2"/>
        <v>82.5</v>
      </c>
      <c r="S23" s="96">
        <f t="shared" si="3"/>
        <v>0</v>
      </c>
      <c r="T23" s="96">
        <f t="shared" si="4"/>
        <v>135</v>
      </c>
    </row>
    <row r="24" spans="1:20" s="110" customFormat="1" x14ac:dyDescent="0.25">
      <c r="A24" s="33">
        <v>17</v>
      </c>
      <c r="B24" s="151" t="s">
        <v>366</v>
      </c>
      <c r="C24" s="151" t="s">
        <v>367</v>
      </c>
      <c r="D24" s="152">
        <v>2009</v>
      </c>
      <c r="E24" s="153">
        <f t="shared" si="1"/>
        <v>15</v>
      </c>
      <c r="F24" s="152" t="s">
        <v>34</v>
      </c>
      <c r="G24" s="152" t="s">
        <v>370</v>
      </c>
      <c r="H24" s="152" t="s">
        <v>371</v>
      </c>
      <c r="I24" s="152" t="s">
        <v>17</v>
      </c>
      <c r="J24" s="26">
        <v>200.64</v>
      </c>
      <c r="K24" s="26">
        <v>361.5</v>
      </c>
      <c r="L24" s="26">
        <v>307.5</v>
      </c>
      <c r="M24" s="26"/>
      <c r="N24" s="40"/>
      <c r="O24" s="40"/>
      <c r="P24" s="40"/>
      <c r="Q24" s="40"/>
      <c r="R24" s="99">
        <f t="shared" si="2"/>
        <v>200.64</v>
      </c>
      <c r="S24" s="96">
        <f t="shared" si="3"/>
        <v>669</v>
      </c>
      <c r="T24" s="96">
        <f t="shared" si="4"/>
        <v>0</v>
      </c>
    </row>
    <row r="25" spans="1:20" s="110" customFormat="1" x14ac:dyDescent="0.25">
      <c r="A25" s="33">
        <v>18</v>
      </c>
      <c r="B25" s="151" t="s">
        <v>368</v>
      </c>
      <c r="C25" s="151" t="s">
        <v>367</v>
      </c>
      <c r="D25" s="152">
        <v>2013</v>
      </c>
      <c r="E25" s="153">
        <f t="shared" si="1"/>
        <v>11</v>
      </c>
      <c r="F25" s="152" t="s">
        <v>30</v>
      </c>
      <c r="G25" s="152" t="s">
        <v>370</v>
      </c>
      <c r="H25" s="152" t="s">
        <v>372</v>
      </c>
      <c r="I25" s="152" t="s">
        <v>17</v>
      </c>
      <c r="J25" s="126"/>
      <c r="K25" s="26"/>
      <c r="L25" s="26"/>
      <c r="M25" s="26"/>
      <c r="N25" s="40"/>
      <c r="O25" s="40"/>
      <c r="P25" s="40"/>
      <c r="Q25" s="40"/>
      <c r="R25" s="99">
        <f t="shared" si="2"/>
        <v>0</v>
      </c>
      <c r="S25" s="96">
        <f t="shared" si="3"/>
        <v>0</v>
      </c>
      <c r="T25" s="96">
        <f t="shared" si="4"/>
        <v>0</v>
      </c>
    </row>
    <row r="26" spans="1:20" s="82" customFormat="1" x14ac:dyDescent="0.25">
      <c r="A26" s="33">
        <v>19</v>
      </c>
      <c r="B26" s="100" t="s">
        <v>369</v>
      </c>
      <c r="C26" s="100" t="s">
        <v>367</v>
      </c>
      <c r="D26" s="33">
        <v>2011</v>
      </c>
      <c r="E26" s="36">
        <f t="shared" si="1"/>
        <v>13</v>
      </c>
      <c r="F26" s="33" t="s">
        <v>34</v>
      </c>
      <c r="G26" s="33" t="s">
        <v>370</v>
      </c>
      <c r="H26" s="33" t="s">
        <v>373</v>
      </c>
      <c r="I26" s="33" t="s">
        <v>17</v>
      </c>
      <c r="J26" s="26"/>
      <c r="K26" s="80"/>
      <c r="L26" s="80"/>
      <c r="M26" s="26"/>
      <c r="N26" s="84"/>
      <c r="O26" s="84"/>
      <c r="P26" s="84"/>
      <c r="Q26" s="84"/>
      <c r="R26" s="99">
        <f t="shared" si="2"/>
        <v>0</v>
      </c>
      <c r="S26" s="96">
        <f t="shared" si="3"/>
        <v>0</v>
      </c>
      <c r="T26" s="96">
        <f t="shared" si="4"/>
        <v>0</v>
      </c>
    </row>
    <row r="27" spans="1:20" s="82" customFormat="1" x14ac:dyDescent="0.25">
      <c r="A27" s="33">
        <v>20</v>
      </c>
      <c r="B27" s="100" t="s">
        <v>186</v>
      </c>
      <c r="C27" s="100" t="s">
        <v>466</v>
      </c>
      <c r="D27" s="33">
        <v>2018</v>
      </c>
      <c r="E27" s="36">
        <f t="shared" si="1"/>
        <v>6</v>
      </c>
      <c r="F27" s="33" t="s">
        <v>30</v>
      </c>
      <c r="G27" s="33" t="s">
        <v>465</v>
      </c>
      <c r="H27" s="33" t="s">
        <v>467</v>
      </c>
      <c r="I27" s="33" t="s">
        <v>17</v>
      </c>
      <c r="J27" s="26">
        <v>82.5</v>
      </c>
      <c r="K27" s="80"/>
      <c r="L27" s="80"/>
      <c r="M27" s="26"/>
      <c r="N27" s="84"/>
      <c r="O27" s="84"/>
      <c r="P27" s="84"/>
      <c r="Q27" s="84"/>
      <c r="R27" s="99">
        <f t="shared" si="2"/>
        <v>82.5</v>
      </c>
      <c r="S27" s="96">
        <f t="shared" si="3"/>
        <v>0</v>
      </c>
      <c r="T27" s="96">
        <f t="shared" si="4"/>
        <v>0</v>
      </c>
    </row>
    <row r="28" spans="1:20" s="82" customFormat="1" x14ac:dyDescent="0.25">
      <c r="A28" s="33">
        <v>21</v>
      </c>
      <c r="B28" s="151" t="s">
        <v>197</v>
      </c>
      <c r="C28" s="151" t="s">
        <v>478</v>
      </c>
      <c r="D28" s="152">
        <v>2015</v>
      </c>
      <c r="E28" s="153">
        <f t="shared" si="1"/>
        <v>9</v>
      </c>
      <c r="F28" s="152" t="s">
        <v>30</v>
      </c>
      <c r="G28" s="152" t="s">
        <v>477</v>
      </c>
      <c r="H28" s="152" t="s">
        <v>479</v>
      </c>
      <c r="I28" s="152" t="s">
        <v>17</v>
      </c>
      <c r="J28" s="26">
        <v>82.5</v>
      </c>
      <c r="K28" s="26">
        <v>217.75</v>
      </c>
      <c r="L28" s="26">
        <v>187.5</v>
      </c>
      <c r="M28" s="26"/>
      <c r="N28" s="84"/>
      <c r="O28" s="84"/>
      <c r="P28" s="84"/>
      <c r="Q28" s="84"/>
      <c r="R28" s="99">
        <f t="shared" si="2"/>
        <v>82.5</v>
      </c>
      <c r="S28" s="96">
        <f t="shared" si="3"/>
        <v>405.25</v>
      </c>
      <c r="T28" s="96">
        <f t="shared" si="4"/>
        <v>0</v>
      </c>
    </row>
    <row r="29" spans="1:20" s="82" customFormat="1" x14ac:dyDescent="0.25">
      <c r="A29" s="33">
        <v>22</v>
      </c>
      <c r="B29" s="151" t="s">
        <v>504</v>
      </c>
      <c r="C29" s="151" t="s">
        <v>505</v>
      </c>
      <c r="D29" s="152">
        <v>2017</v>
      </c>
      <c r="E29" s="153">
        <f t="shared" si="1"/>
        <v>7</v>
      </c>
      <c r="F29" s="152" t="s">
        <v>30</v>
      </c>
      <c r="G29" s="152" t="s">
        <v>506</v>
      </c>
      <c r="H29" s="152" t="s">
        <v>508</v>
      </c>
      <c r="I29" s="152" t="s">
        <v>17</v>
      </c>
      <c r="J29" s="26">
        <v>148.5</v>
      </c>
      <c r="K29" s="26">
        <v>361.5</v>
      </c>
      <c r="L29" s="26">
        <v>307.5</v>
      </c>
      <c r="M29" s="26"/>
      <c r="N29" s="84"/>
      <c r="O29" s="84"/>
      <c r="P29" s="84"/>
      <c r="Q29" s="84"/>
      <c r="R29" s="99">
        <f t="shared" si="2"/>
        <v>148.5</v>
      </c>
      <c r="S29" s="96">
        <f t="shared" si="3"/>
        <v>669</v>
      </c>
      <c r="T29" s="96">
        <f t="shared" si="4"/>
        <v>0</v>
      </c>
    </row>
    <row r="30" spans="1:20" s="82" customFormat="1" x14ac:dyDescent="0.25">
      <c r="A30" s="33">
        <v>23</v>
      </c>
      <c r="B30" s="151" t="s">
        <v>507</v>
      </c>
      <c r="C30" s="151" t="s">
        <v>505</v>
      </c>
      <c r="D30" s="152">
        <v>2019</v>
      </c>
      <c r="E30" s="153">
        <f t="shared" si="1"/>
        <v>5</v>
      </c>
      <c r="F30" s="152" t="s">
        <v>30</v>
      </c>
      <c r="G30" s="152" t="s">
        <v>506</v>
      </c>
      <c r="H30" s="152" t="s">
        <v>509</v>
      </c>
      <c r="I30" s="152" t="s">
        <v>17</v>
      </c>
      <c r="J30" s="26"/>
      <c r="K30" s="80"/>
      <c r="L30" s="80"/>
      <c r="M30" s="26"/>
      <c r="N30" s="84"/>
      <c r="O30" s="84"/>
      <c r="P30" s="84"/>
      <c r="Q30" s="84"/>
      <c r="R30" s="99">
        <f t="shared" si="2"/>
        <v>0</v>
      </c>
      <c r="S30" s="96">
        <f t="shared" si="3"/>
        <v>0</v>
      </c>
      <c r="T30" s="96">
        <f t="shared" si="4"/>
        <v>0</v>
      </c>
    </row>
    <row r="31" spans="1:20" s="82" customFormat="1" x14ac:dyDescent="0.25">
      <c r="A31" s="33">
        <v>24</v>
      </c>
      <c r="B31" s="100" t="s">
        <v>514</v>
      </c>
      <c r="C31" s="100" t="s">
        <v>515</v>
      </c>
      <c r="D31" s="33">
        <v>2016</v>
      </c>
      <c r="E31" s="36">
        <f t="shared" si="1"/>
        <v>8</v>
      </c>
      <c r="F31" s="33" t="s">
        <v>30</v>
      </c>
      <c r="G31" s="33" t="s">
        <v>517</v>
      </c>
      <c r="H31" s="33" t="s">
        <v>518</v>
      </c>
      <c r="I31" s="33" t="s">
        <v>17</v>
      </c>
      <c r="J31" s="26">
        <v>148.5</v>
      </c>
      <c r="K31" s="80"/>
      <c r="L31" s="80"/>
      <c r="M31" s="26"/>
      <c r="N31" s="84"/>
      <c r="O31" s="84"/>
      <c r="P31" s="84"/>
      <c r="Q31" s="84"/>
      <c r="R31" s="99">
        <f t="shared" si="2"/>
        <v>148.5</v>
      </c>
      <c r="S31" s="96">
        <f t="shared" si="3"/>
        <v>0</v>
      </c>
      <c r="T31" s="96">
        <f t="shared" si="4"/>
        <v>0</v>
      </c>
    </row>
    <row r="32" spans="1:20" s="82" customFormat="1" x14ac:dyDescent="0.25">
      <c r="A32" s="33">
        <v>25</v>
      </c>
      <c r="B32" s="100" t="s">
        <v>516</v>
      </c>
      <c r="C32" s="100" t="s">
        <v>515</v>
      </c>
      <c r="D32" s="33">
        <v>2019</v>
      </c>
      <c r="E32" s="36">
        <f t="shared" si="1"/>
        <v>5</v>
      </c>
      <c r="F32" s="33" t="s">
        <v>34</v>
      </c>
      <c r="G32" s="33" t="s">
        <v>517</v>
      </c>
      <c r="H32" s="33" t="s">
        <v>519</v>
      </c>
      <c r="I32" s="33" t="s">
        <v>17</v>
      </c>
      <c r="J32" s="26"/>
      <c r="K32" s="80"/>
      <c r="L32" s="80"/>
      <c r="M32" s="26"/>
      <c r="N32" s="84"/>
      <c r="O32" s="84"/>
      <c r="P32" s="84"/>
      <c r="Q32" s="84"/>
      <c r="R32" s="99">
        <f t="shared" si="2"/>
        <v>0</v>
      </c>
      <c r="S32" s="96">
        <f t="shared" si="3"/>
        <v>0</v>
      </c>
      <c r="T32" s="96">
        <f t="shared" si="4"/>
        <v>0</v>
      </c>
    </row>
    <row r="33" spans="1:20" s="82" customFormat="1" x14ac:dyDescent="0.25">
      <c r="A33" s="17">
        <v>26</v>
      </c>
      <c r="B33" s="205" t="s">
        <v>584</v>
      </c>
      <c r="C33" s="205" t="s">
        <v>583</v>
      </c>
      <c r="D33" s="206">
        <v>2017</v>
      </c>
      <c r="E33" s="207">
        <f t="shared" si="1"/>
        <v>7</v>
      </c>
      <c r="F33" s="206" t="s">
        <v>34</v>
      </c>
      <c r="G33" s="206" t="s">
        <v>585</v>
      </c>
      <c r="H33" s="206" t="s">
        <v>586</v>
      </c>
      <c r="I33" s="206" t="s">
        <v>17</v>
      </c>
      <c r="J33" s="26"/>
      <c r="K33" s="26">
        <v>217.75</v>
      </c>
      <c r="L33" s="26">
        <v>187.5</v>
      </c>
      <c r="M33" s="26">
        <v>135</v>
      </c>
      <c r="N33" s="84"/>
      <c r="O33" s="84"/>
      <c r="P33" s="84"/>
      <c r="Q33" s="84"/>
      <c r="R33" s="99">
        <f t="shared" si="2"/>
        <v>0</v>
      </c>
      <c r="S33" s="96">
        <f t="shared" si="3"/>
        <v>405.25</v>
      </c>
      <c r="T33" s="96">
        <f t="shared" si="4"/>
        <v>135</v>
      </c>
    </row>
    <row r="34" spans="1:20" s="82" customFormat="1" x14ac:dyDescent="0.25">
      <c r="A34" s="169"/>
      <c r="B34" s="170"/>
      <c r="C34" s="170"/>
      <c r="D34" s="171"/>
      <c r="E34" s="172"/>
      <c r="F34" s="171"/>
      <c r="G34" s="171"/>
      <c r="H34" s="171"/>
      <c r="I34" s="171"/>
      <c r="J34" s="173"/>
      <c r="K34" s="174"/>
      <c r="L34" s="174"/>
      <c r="M34" s="173"/>
      <c r="N34" s="174"/>
      <c r="O34" s="174"/>
      <c r="P34" s="174"/>
      <c r="Q34" s="174"/>
      <c r="R34" s="175">
        <f t="shared" si="2"/>
        <v>0</v>
      </c>
      <c r="S34" s="147">
        <f t="shared" si="3"/>
        <v>0</v>
      </c>
      <c r="T34" s="96">
        <f t="shared" si="4"/>
        <v>0</v>
      </c>
    </row>
    <row r="35" spans="1:20" s="82" customFormat="1" x14ac:dyDescent="0.25">
      <c r="A35" s="176"/>
      <c r="B35" s="177"/>
      <c r="C35" s="177"/>
      <c r="D35" s="178"/>
      <c r="E35" s="179"/>
      <c r="F35" s="178"/>
      <c r="G35" s="178"/>
      <c r="H35" s="178"/>
      <c r="I35" s="178"/>
      <c r="J35" s="180"/>
      <c r="K35" s="181"/>
      <c r="L35" s="181"/>
      <c r="M35" s="180"/>
      <c r="N35" s="181"/>
      <c r="O35" s="181"/>
      <c r="P35" s="181"/>
      <c r="Q35" s="181"/>
      <c r="R35" s="182">
        <f t="shared" si="2"/>
        <v>0</v>
      </c>
      <c r="S35" s="183">
        <f t="shared" si="3"/>
        <v>0</v>
      </c>
      <c r="T35" s="96">
        <f t="shared" si="4"/>
        <v>0</v>
      </c>
    </row>
    <row r="36" spans="1:20" s="82" customFormat="1" x14ac:dyDescent="0.25">
      <c r="A36" s="184"/>
      <c r="B36" s="185"/>
      <c r="C36" s="185"/>
      <c r="D36" s="186"/>
      <c r="E36" s="187"/>
      <c r="F36" s="186"/>
      <c r="G36" s="186"/>
      <c r="H36" s="186"/>
      <c r="I36" s="186"/>
      <c r="J36" s="180"/>
      <c r="K36" s="181"/>
      <c r="L36" s="181"/>
      <c r="M36" s="180"/>
      <c r="N36" s="181"/>
      <c r="O36" s="181"/>
      <c r="P36" s="181"/>
      <c r="Q36" s="181"/>
      <c r="R36" s="182">
        <f t="shared" si="2"/>
        <v>0</v>
      </c>
      <c r="S36" s="183">
        <f t="shared" si="3"/>
        <v>0</v>
      </c>
      <c r="T36" s="182"/>
    </row>
    <row r="37" spans="1:20" s="82" customFormat="1" x14ac:dyDescent="0.25">
      <c r="A37" s="184"/>
      <c r="B37" s="185"/>
      <c r="C37" s="185"/>
      <c r="D37" s="186"/>
      <c r="E37" s="187"/>
      <c r="F37" s="186"/>
      <c r="G37" s="186"/>
      <c r="H37" s="186"/>
      <c r="I37" s="186"/>
      <c r="J37" s="180"/>
      <c r="K37" s="181"/>
      <c r="L37" s="181"/>
      <c r="M37" s="180"/>
      <c r="N37" s="181"/>
      <c r="O37" s="181"/>
      <c r="P37" s="181"/>
      <c r="Q37" s="181"/>
      <c r="R37" s="182"/>
      <c r="S37" s="183">
        <f t="shared" si="3"/>
        <v>0</v>
      </c>
      <c r="T37" s="182"/>
    </row>
    <row r="38" spans="1:20" s="82" customFormat="1" x14ac:dyDescent="0.25">
      <c r="A38" s="184"/>
      <c r="B38" s="188"/>
      <c r="C38" s="188"/>
      <c r="D38" s="189"/>
      <c r="E38" s="190"/>
      <c r="F38" s="189"/>
      <c r="G38" s="189"/>
      <c r="H38" s="189"/>
      <c r="I38" s="189"/>
      <c r="J38" s="180"/>
      <c r="K38" s="181"/>
      <c r="L38" s="181"/>
      <c r="M38" s="180"/>
      <c r="N38" s="181"/>
      <c r="O38" s="181"/>
      <c r="P38" s="181"/>
      <c r="Q38" s="181"/>
      <c r="R38" s="182">
        <f t="shared" si="2"/>
        <v>0</v>
      </c>
      <c r="S38" s="183">
        <f t="shared" si="3"/>
        <v>0</v>
      </c>
      <c r="T38" s="182">
        <f t="shared" si="4"/>
        <v>0</v>
      </c>
    </row>
    <row r="39" spans="1:20" x14ac:dyDescent="0.25">
      <c r="B39" s="54"/>
      <c r="C39" s="54"/>
      <c r="D39" s="58"/>
      <c r="E39" s="58"/>
      <c r="F39" s="58"/>
      <c r="G39" s="54"/>
      <c r="H39" s="37"/>
      <c r="I39" s="37"/>
      <c r="R39" s="107">
        <f t="shared" si="2"/>
        <v>0</v>
      </c>
    </row>
    <row r="40" spans="1:20" x14ac:dyDescent="0.25">
      <c r="B40" s="1" t="s">
        <v>109</v>
      </c>
      <c r="C40" s="1"/>
      <c r="D40" s="7">
        <v>25</v>
      </c>
      <c r="G40" s="45"/>
    </row>
    <row r="41" spans="1:20" x14ac:dyDescent="0.25">
      <c r="B41" s="1" t="s">
        <v>110</v>
      </c>
      <c r="C41" s="1"/>
      <c r="D41" s="7">
        <v>18</v>
      </c>
      <c r="G41" s="110"/>
    </row>
    <row r="42" spans="1:20" x14ac:dyDescent="0.25">
      <c r="B42" s="1" t="s">
        <v>228</v>
      </c>
      <c r="D42" s="7">
        <v>7</v>
      </c>
      <c r="F42" s="11"/>
      <c r="G42" s="115"/>
    </row>
    <row r="43" spans="1:20" x14ac:dyDescent="0.25">
      <c r="F43" s="111"/>
      <c r="G43" s="82"/>
    </row>
    <row r="44" spans="1:20" x14ac:dyDescent="0.25">
      <c r="F44" s="110"/>
      <c r="G44" s="148" t="s">
        <v>569</v>
      </c>
    </row>
    <row r="45" spans="1:20" x14ac:dyDescent="0.25">
      <c r="F45" s="82"/>
      <c r="G45" s="149" t="s">
        <v>570</v>
      </c>
    </row>
    <row r="46" spans="1:20" x14ac:dyDescent="0.25">
      <c r="F46" s="119"/>
      <c r="G46" s="150" t="s">
        <v>571</v>
      </c>
    </row>
    <row r="47" spans="1:20" x14ac:dyDescent="0.25">
      <c r="F47" s="116"/>
      <c r="G47" s="192" t="s">
        <v>615</v>
      </c>
    </row>
    <row r="48" spans="1:20" x14ac:dyDescent="0.25">
      <c r="G48" s="196" t="s">
        <v>616</v>
      </c>
    </row>
    <row r="49" spans="7:7" x14ac:dyDescent="0.25">
      <c r="G49" s="204" t="s">
        <v>726</v>
      </c>
    </row>
  </sheetData>
  <phoneticPr fontId="26" type="noConversion"/>
  <dataValidations count="1">
    <dataValidation type="list" allowBlank="1" showInputMessage="1" showErrorMessage="1" sqref="N12:Q12" xr:uid="{00000000-0002-0000-0C00-000000000000}">
      <formula1>#REF!</formula1>
    </dataValidation>
  </dataValidations>
  <pageMargins left="0" right="0" top="0.98425196850393704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T25"/>
  <sheetViews>
    <sheetView showZeros="0" zoomScaleNormal="100" workbookViewId="0">
      <selection activeCell="T8" sqref="T8:T13"/>
    </sheetView>
  </sheetViews>
  <sheetFormatPr baseColWidth="10" defaultColWidth="9.109375" defaultRowHeight="13.2" x14ac:dyDescent="0.25"/>
  <cols>
    <col min="1" max="1" width="5.6640625" style="5" customWidth="1"/>
    <col min="2" max="2" width="26" style="11" customWidth="1"/>
    <col min="3" max="3" width="24.44140625" style="11" bestFit="1" customWidth="1"/>
    <col min="4" max="4" width="17.88671875" style="5" customWidth="1"/>
    <col min="5" max="5" width="10.88671875" style="5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0" width="19.109375" style="15" bestFit="1" customWidth="1"/>
    <col min="11" max="11" width="19.109375" style="15" customWidth="1"/>
    <col min="12" max="12" width="19.109375" style="15" bestFit="1" customWidth="1"/>
    <col min="13" max="13" width="19.109375" style="15" customWidth="1"/>
    <col min="14" max="14" width="14.6640625" style="15" bestFit="1" customWidth="1"/>
    <col min="15" max="17" width="14.6640625" style="15" customWidth="1"/>
    <col min="18" max="18" width="15.33203125" style="15" bestFit="1" customWidth="1"/>
    <col min="19" max="19" width="13.6640625" style="11" bestFit="1" customWidth="1"/>
    <col min="20" max="20" width="17.886718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27</v>
      </c>
      <c r="H3" s="6" t="s">
        <v>614</v>
      </c>
    </row>
    <row r="4" spans="1:20" ht="18" customHeight="1" x14ac:dyDescent="0.25"/>
    <row r="5" spans="1:20" ht="28.2" x14ac:dyDescent="0.5">
      <c r="E5" s="122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107</v>
      </c>
      <c r="O5" s="41" t="s">
        <v>104</v>
      </c>
      <c r="P5" s="41" t="s">
        <v>105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SUM(J8:J13)</f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4">
        <f t="shared" si="0"/>
        <v>231</v>
      </c>
      <c r="O6" s="24">
        <f t="shared" si="0"/>
        <v>361.5</v>
      </c>
      <c r="P6" s="24">
        <f t="shared" si="0"/>
        <v>307.5</v>
      </c>
      <c r="Q6" s="24">
        <f t="shared" si="0"/>
        <v>513</v>
      </c>
      <c r="R6" s="25">
        <f t="shared" si="0"/>
        <v>231</v>
      </c>
      <c r="S6" s="25">
        <f t="shared" si="0"/>
        <v>669</v>
      </c>
      <c r="T6" s="25">
        <f t="shared" si="0"/>
        <v>513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0" s="85" customFormat="1" ht="15" customHeight="1" x14ac:dyDescent="0.25">
      <c r="A8" s="33">
        <v>1</v>
      </c>
      <c r="B8" s="193" t="s">
        <v>136</v>
      </c>
      <c r="C8" s="193" t="s">
        <v>123</v>
      </c>
      <c r="D8" s="194">
        <v>2015</v>
      </c>
      <c r="E8" s="194">
        <f t="shared" ref="E8:E11" si="1">$E$5-D8</f>
        <v>9</v>
      </c>
      <c r="F8" s="195" t="s">
        <v>30</v>
      </c>
      <c r="G8" s="105" t="s">
        <v>119</v>
      </c>
      <c r="H8" s="105" t="s">
        <v>120</v>
      </c>
      <c r="I8" s="105" t="s">
        <v>121</v>
      </c>
      <c r="J8" s="26"/>
      <c r="K8" s="26"/>
      <c r="L8" s="26"/>
      <c r="M8" s="26"/>
      <c r="N8" s="27">
        <v>148.5</v>
      </c>
      <c r="O8" s="27">
        <v>361.5</v>
      </c>
      <c r="P8" s="27">
        <v>307.5</v>
      </c>
      <c r="Q8" s="27">
        <v>243</v>
      </c>
      <c r="R8" s="96">
        <f t="shared" ref="R8:R12" si="2">SUM(J8+N8)</f>
        <v>148.5</v>
      </c>
      <c r="S8" s="96">
        <f t="shared" ref="S8:S12" si="3">SUM(K8+L8+O8+P8)</f>
        <v>669</v>
      </c>
      <c r="T8" s="97">
        <f t="shared" ref="T8:T13" si="4">SUM(M8+Q8)</f>
        <v>243</v>
      </c>
    </row>
    <row r="9" spans="1:20" s="85" customFormat="1" ht="15" customHeight="1" x14ac:dyDescent="0.25">
      <c r="A9" s="33">
        <v>2</v>
      </c>
      <c r="B9" s="193" t="s">
        <v>137</v>
      </c>
      <c r="C9" s="193" t="s">
        <v>123</v>
      </c>
      <c r="D9" s="194">
        <v>2017</v>
      </c>
      <c r="E9" s="194">
        <f t="shared" si="1"/>
        <v>7</v>
      </c>
      <c r="F9" s="195" t="s">
        <v>34</v>
      </c>
      <c r="G9" s="105" t="s">
        <v>119</v>
      </c>
      <c r="H9" s="105" t="s">
        <v>302</v>
      </c>
      <c r="I9" s="105" t="s">
        <v>121</v>
      </c>
      <c r="J9" s="26"/>
      <c r="K9" s="26"/>
      <c r="L9" s="26"/>
      <c r="M9" s="26"/>
      <c r="N9" s="38"/>
      <c r="O9" s="38"/>
      <c r="P9" s="38"/>
      <c r="Q9" s="38"/>
      <c r="R9" s="96">
        <f t="shared" si="2"/>
        <v>0</v>
      </c>
      <c r="S9" s="96">
        <f t="shared" si="3"/>
        <v>0</v>
      </c>
      <c r="T9" s="97">
        <f t="shared" si="4"/>
        <v>0</v>
      </c>
    </row>
    <row r="10" spans="1:20" s="110" customFormat="1" x14ac:dyDescent="0.25">
      <c r="A10" s="58">
        <v>3</v>
      </c>
      <c r="B10" s="197" t="s">
        <v>204</v>
      </c>
      <c r="C10" s="197" t="s">
        <v>324</v>
      </c>
      <c r="D10" s="198">
        <v>2018</v>
      </c>
      <c r="E10" s="198">
        <f t="shared" si="1"/>
        <v>6</v>
      </c>
      <c r="F10" s="198" t="s">
        <v>34</v>
      </c>
      <c r="G10" s="198" t="s">
        <v>322</v>
      </c>
      <c r="H10" s="198" t="s">
        <v>323</v>
      </c>
      <c r="I10" s="198" t="s">
        <v>321</v>
      </c>
      <c r="J10" s="128"/>
      <c r="K10" s="128"/>
      <c r="L10" s="128"/>
      <c r="M10" s="126"/>
      <c r="N10" s="27">
        <v>82.5</v>
      </c>
      <c r="O10" s="27"/>
      <c r="P10" s="27"/>
      <c r="Q10" s="27">
        <v>135</v>
      </c>
      <c r="R10" s="96">
        <f t="shared" si="2"/>
        <v>82.5</v>
      </c>
      <c r="S10" s="96">
        <f t="shared" si="3"/>
        <v>0</v>
      </c>
      <c r="T10" s="97">
        <f t="shared" si="4"/>
        <v>135</v>
      </c>
    </row>
    <row r="11" spans="1:20" x14ac:dyDescent="0.25">
      <c r="A11" s="58">
        <v>4</v>
      </c>
      <c r="B11" s="213" t="s">
        <v>651</v>
      </c>
      <c r="C11" s="213" t="s">
        <v>652</v>
      </c>
      <c r="D11" s="213">
        <v>2020</v>
      </c>
      <c r="E11" s="213">
        <f t="shared" si="1"/>
        <v>4</v>
      </c>
      <c r="F11" s="213" t="s">
        <v>34</v>
      </c>
      <c r="G11" s="213" t="s">
        <v>653</v>
      </c>
      <c r="H11" s="213">
        <v>747476769</v>
      </c>
      <c r="I11" s="213" t="s">
        <v>654</v>
      </c>
      <c r="J11" s="26"/>
      <c r="K11" s="26"/>
      <c r="L11" s="26"/>
      <c r="M11" s="103"/>
      <c r="N11" s="102"/>
      <c r="O11" s="102"/>
      <c r="P11" s="102"/>
      <c r="Q11" s="27">
        <v>135</v>
      </c>
      <c r="R11" s="96">
        <f t="shared" si="2"/>
        <v>0</v>
      </c>
      <c r="S11" s="96">
        <f t="shared" si="3"/>
        <v>0</v>
      </c>
      <c r="T11" s="97">
        <f t="shared" si="4"/>
        <v>135</v>
      </c>
    </row>
    <row r="12" spans="1:20" x14ac:dyDescent="0.25">
      <c r="A12" s="58"/>
      <c r="B12" s="100"/>
      <c r="C12" s="100"/>
      <c r="D12" s="33"/>
      <c r="E12" s="33"/>
      <c r="F12" s="33"/>
      <c r="G12" s="33"/>
      <c r="H12" s="33"/>
      <c r="I12" s="33"/>
      <c r="J12" s="108"/>
      <c r="K12" s="108"/>
      <c r="L12" s="108"/>
      <c r="M12" s="109"/>
      <c r="N12" s="109"/>
      <c r="O12" s="109"/>
      <c r="P12" s="109"/>
      <c r="Q12" s="109"/>
      <c r="R12" s="96">
        <f t="shared" si="2"/>
        <v>0</v>
      </c>
      <c r="S12" s="96">
        <f t="shared" si="3"/>
        <v>0</v>
      </c>
      <c r="T12" s="97">
        <f t="shared" si="4"/>
        <v>0</v>
      </c>
    </row>
    <row r="13" spans="1:20" x14ac:dyDescent="0.25">
      <c r="A13" s="58"/>
      <c r="B13" s="54"/>
      <c r="C13" s="54"/>
      <c r="D13" s="58"/>
      <c r="E13" s="58"/>
      <c r="F13" s="58"/>
      <c r="G13" s="54"/>
      <c r="H13" s="58"/>
      <c r="I13" s="58"/>
      <c r="T13" s="97">
        <f t="shared" si="4"/>
        <v>0</v>
      </c>
    </row>
    <row r="14" spans="1:20" x14ac:dyDescent="0.25">
      <c r="B14" s="1" t="s">
        <v>109</v>
      </c>
      <c r="C14" s="1"/>
      <c r="D14" s="7">
        <v>3</v>
      </c>
      <c r="G14" s="45"/>
    </row>
    <row r="15" spans="1:20" x14ac:dyDescent="0.25">
      <c r="B15" s="1" t="s">
        <v>110</v>
      </c>
      <c r="C15" s="1"/>
      <c r="D15" s="7">
        <v>2</v>
      </c>
      <c r="F15" s="11"/>
      <c r="G15" s="110"/>
    </row>
    <row r="16" spans="1:20" x14ac:dyDescent="0.25">
      <c r="B16" s="1" t="s">
        <v>117</v>
      </c>
      <c r="D16" s="7">
        <v>4</v>
      </c>
      <c r="F16" s="111"/>
      <c r="G16" s="119"/>
    </row>
    <row r="17" spans="6:7" x14ac:dyDescent="0.25">
      <c r="F17" s="110"/>
      <c r="G17" s="82"/>
    </row>
    <row r="18" spans="6:7" x14ac:dyDescent="0.25">
      <c r="F18" s="82"/>
      <c r="G18" s="111"/>
    </row>
    <row r="19" spans="6:7" x14ac:dyDescent="0.25">
      <c r="F19" s="119"/>
      <c r="G19" s="117"/>
    </row>
    <row r="20" spans="6:7" x14ac:dyDescent="0.25">
      <c r="G20" s="148" t="s">
        <v>569</v>
      </c>
    </row>
    <row r="21" spans="6:7" x14ac:dyDescent="0.25">
      <c r="G21" s="149" t="s">
        <v>570</v>
      </c>
    </row>
    <row r="22" spans="6:7" x14ac:dyDescent="0.25">
      <c r="G22" s="150" t="s">
        <v>571</v>
      </c>
    </row>
    <row r="23" spans="6:7" x14ac:dyDescent="0.25">
      <c r="G23" s="192" t="s">
        <v>615</v>
      </c>
    </row>
    <row r="24" spans="6:7" x14ac:dyDescent="0.25">
      <c r="G24" s="196" t="s">
        <v>616</v>
      </c>
    </row>
    <row r="25" spans="6:7" x14ac:dyDescent="0.25">
      <c r="G25" s="150" t="s">
        <v>620</v>
      </c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5:G23"/>
  <sheetViews>
    <sheetView workbookViewId="0">
      <selection activeCell="B5" sqref="B5"/>
    </sheetView>
  </sheetViews>
  <sheetFormatPr baseColWidth="10" defaultRowHeight="13.2" x14ac:dyDescent="0.25"/>
  <cols>
    <col min="1" max="1" width="2.5546875" customWidth="1"/>
    <col min="2" max="2" width="36.6640625" customWidth="1"/>
    <col min="3" max="4" width="15.6640625" bestFit="1" customWidth="1"/>
    <col min="5" max="5" width="21.5546875" bestFit="1" customWidth="1"/>
    <col min="6" max="6" width="15.6640625" bestFit="1" customWidth="1"/>
    <col min="7" max="7" width="21.88671875" bestFit="1" customWidth="1"/>
  </cols>
  <sheetData>
    <row r="5" spans="2:7" ht="17.399999999999999" x14ac:dyDescent="0.3">
      <c r="B5" s="13" t="s">
        <v>480</v>
      </c>
      <c r="C5" s="13"/>
      <c r="D5" s="13"/>
      <c r="E5" s="13"/>
      <c r="F5" s="13"/>
      <c r="G5" s="13"/>
    </row>
    <row r="6" spans="2:7" ht="17.399999999999999" x14ac:dyDescent="0.3">
      <c r="B6" s="238"/>
      <c r="C6" s="238"/>
      <c r="D6" s="53"/>
      <c r="E6" s="53"/>
      <c r="F6" s="53"/>
      <c r="G6" s="53"/>
    </row>
    <row r="7" spans="2:7" x14ac:dyDescent="0.25">
      <c r="C7" s="55" t="s">
        <v>107</v>
      </c>
      <c r="D7" s="55" t="s">
        <v>104</v>
      </c>
      <c r="E7" s="55" t="s">
        <v>114</v>
      </c>
      <c r="F7" s="55" t="s">
        <v>116</v>
      </c>
      <c r="G7" s="55"/>
    </row>
    <row r="8" spans="2:7" ht="21" x14ac:dyDescent="0.4">
      <c r="B8" s="9" t="s">
        <v>8</v>
      </c>
      <c r="C8" s="46" t="s">
        <v>21</v>
      </c>
      <c r="D8" s="46" t="s">
        <v>21</v>
      </c>
      <c r="E8" s="46" t="s">
        <v>21</v>
      </c>
      <c r="F8" s="46" t="s">
        <v>21</v>
      </c>
      <c r="G8" s="77" t="s">
        <v>138</v>
      </c>
    </row>
    <row r="9" spans="2:7" ht="17.399999999999999" x14ac:dyDescent="0.3">
      <c r="B9" s="29" t="str">
        <f>'CERCANÍAS 1'!$G$3</f>
        <v>CERCANÍAS-1</v>
      </c>
      <c r="C9" s="61">
        <f>'CERCANÍAS 1'!$K$6</f>
        <v>0</v>
      </c>
      <c r="D9" s="61">
        <f>'CERCANÍAS 1'!$K$6</f>
        <v>0</v>
      </c>
      <c r="E9" s="61">
        <f>'CERCANÍAS 1'!$L$6</f>
        <v>0</v>
      </c>
      <c r="F9" s="61">
        <f>'CERCANÍAS 1'!$M$6</f>
        <v>0</v>
      </c>
      <c r="G9" s="61">
        <f>SUM(C9+D9+E9+F9)</f>
        <v>0</v>
      </c>
    </row>
    <row r="10" spans="2:7" ht="17.399999999999999" x14ac:dyDescent="0.3">
      <c r="B10" s="29" t="s">
        <v>9</v>
      </c>
      <c r="C10" s="61">
        <f>'CERCANÍAS 2'!$J$6</f>
        <v>610.5</v>
      </c>
      <c r="D10" s="61">
        <f>'CERCANÍAS 2'!$K$6</f>
        <v>1158.5</v>
      </c>
      <c r="E10" s="61">
        <f>'CERCANÍAS 2'!$L$6</f>
        <v>990</v>
      </c>
      <c r="F10" s="61">
        <f>'CERCANÍAS 2'!$M$6</f>
        <v>706.31999999999994</v>
      </c>
      <c r="G10" s="61">
        <f t="shared" ref="G10:G22" si="0">SUM(C10+D10+E10+F10)</f>
        <v>3465.3199999999997</v>
      </c>
    </row>
    <row r="11" spans="2:7" ht="17.399999999999999" x14ac:dyDescent="0.3">
      <c r="B11" s="29" t="s">
        <v>26</v>
      </c>
      <c r="C11" s="61">
        <f>ISCAR!$J$6</f>
        <v>820.81999999999994</v>
      </c>
      <c r="D11" s="61">
        <f>ISCAR!$K$6</f>
        <v>1961.83</v>
      </c>
      <c r="E11" s="61">
        <f>ISCAR!$L$6</f>
        <v>1663.1</v>
      </c>
      <c r="F11" s="61">
        <f>ISCAR!$M$6</f>
        <v>976.31999999999994</v>
      </c>
      <c r="G11" s="61">
        <f t="shared" si="0"/>
        <v>5422.07</v>
      </c>
    </row>
    <row r="12" spans="2:7" ht="17.399999999999999" x14ac:dyDescent="0.3">
      <c r="B12" s="29" t="s">
        <v>14</v>
      </c>
      <c r="C12" s="61">
        <f>'NAVA DEL REY'!$J$6</f>
        <v>0</v>
      </c>
      <c r="D12" s="61">
        <f>'NAVA DEL REY'!$K$6</f>
        <v>0</v>
      </c>
      <c r="E12" s="61">
        <f>'NAVA DEL REY'!$L$6</f>
        <v>0</v>
      </c>
      <c r="F12" s="61">
        <f>'NAVA DEL REY'!$M$6</f>
        <v>0</v>
      </c>
      <c r="G12" s="61">
        <f t="shared" si="0"/>
        <v>0</v>
      </c>
    </row>
    <row r="13" spans="2:7" ht="17.399999999999999" x14ac:dyDescent="0.3">
      <c r="B13" s="29" t="s">
        <v>10</v>
      </c>
      <c r="C13" s="61">
        <f>OLMEDO!$J$6</f>
        <v>1157.6399999999999</v>
      </c>
      <c r="D13" s="61">
        <f>OLMEDO!$K$6</f>
        <v>1261.1600000000001</v>
      </c>
      <c r="E13" s="61">
        <f>OLMEDO!$L$6</f>
        <v>1073.7</v>
      </c>
      <c r="F13" s="61">
        <f>OLMEDO!$M$6</f>
        <v>841.31999999999994</v>
      </c>
      <c r="G13" s="61">
        <f t="shared" si="0"/>
        <v>4333.82</v>
      </c>
    </row>
    <row r="14" spans="2:7" ht="17.399999999999999" x14ac:dyDescent="0.3">
      <c r="B14" s="29" t="s">
        <v>18</v>
      </c>
      <c r="C14" s="61">
        <f>PEÑAFIEL!$J$6</f>
        <v>231</v>
      </c>
      <c r="D14" s="61">
        <f>PEÑAFIEL!$K$6</f>
        <v>217.75</v>
      </c>
      <c r="E14" s="61">
        <f>PEÑAFIEL!$L$6</f>
        <v>187.5</v>
      </c>
      <c r="F14" s="61">
        <f>PEÑAFIEL!$M$6</f>
        <v>0</v>
      </c>
      <c r="G14" s="61">
        <f t="shared" si="0"/>
        <v>636.25</v>
      </c>
    </row>
    <row r="15" spans="2:7" ht="17.399999999999999" x14ac:dyDescent="0.3">
      <c r="B15" s="29" t="s">
        <v>19</v>
      </c>
      <c r="C15" s="61">
        <f>PINODUERO!$J$6</f>
        <v>387.75</v>
      </c>
      <c r="D15" s="61">
        <f>PINODUERO!$K$6</f>
        <v>797</v>
      </c>
      <c r="E15" s="61">
        <f>PINODUERO!$L$6</f>
        <v>682.5</v>
      </c>
      <c r="F15" s="61">
        <f>PINODUERO!$M$6</f>
        <v>135</v>
      </c>
      <c r="G15" s="61">
        <f t="shared" si="0"/>
        <v>2002.25</v>
      </c>
    </row>
    <row r="16" spans="2:7" ht="17.399999999999999" x14ac:dyDescent="0.3">
      <c r="B16" s="29" t="s">
        <v>13</v>
      </c>
      <c r="C16" s="61">
        <f>PORTILLO!$J$6</f>
        <v>379.5</v>
      </c>
      <c r="D16" s="61">
        <f>PORTILLO!$K$6</f>
        <v>1404.91</v>
      </c>
      <c r="E16" s="61">
        <f>PORTILLO!$L$6</f>
        <v>1193.7</v>
      </c>
      <c r="F16" s="61">
        <f>PORTILLO!$M$6</f>
        <v>706.31999999999994</v>
      </c>
      <c r="G16" s="61">
        <f t="shared" si="0"/>
        <v>3684.4300000000003</v>
      </c>
    </row>
    <row r="17" spans="2:7" ht="17.399999999999999" x14ac:dyDescent="0.3">
      <c r="B17" s="29" t="s">
        <v>15</v>
      </c>
      <c r="C17" s="61">
        <f>SERRADA!$J$6</f>
        <v>82.5</v>
      </c>
      <c r="D17" s="61">
        <f>SERRADA!$K$6</f>
        <v>217.75</v>
      </c>
      <c r="E17" s="61">
        <f>SERRADA!$L$6</f>
        <v>187.5</v>
      </c>
      <c r="F17" s="61">
        <f>SERRADA!$M$6</f>
        <v>135</v>
      </c>
      <c r="G17" s="61">
        <f t="shared" si="0"/>
        <v>622.75</v>
      </c>
    </row>
    <row r="18" spans="2:7" ht="17.399999999999999" x14ac:dyDescent="0.3">
      <c r="B18" s="29" t="s">
        <v>29</v>
      </c>
      <c r="C18" s="61">
        <f>'TIERRA CAMPOS SUR'!$J$6</f>
        <v>824.78</v>
      </c>
      <c r="D18" s="61">
        <f>'TIERRA CAMPOS SUR'!$K$6</f>
        <v>2156.0700000000002</v>
      </c>
      <c r="E18" s="61">
        <f>'TIERRA CAMPOS SUR'!$L$6</f>
        <v>1828.65</v>
      </c>
      <c r="F18" s="61">
        <f>'TIERRA CAMPOS SUR'!$M$6</f>
        <v>1471.1399999999999</v>
      </c>
      <c r="G18" s="61">
        <f t="shared" si="0"/>
        <v>6280.6399999999994</v>
      </c>
    </row>
    <row r="19" spans="2:7" ht="17.399999999999999" x14ac:dyDescent="0.3">
      <c r="B19" s="29" t="s">
        <v>28</v>
      </c>
      <c r="C19" s="61">
        <f>'TIERRA CAMPOS NORTE'!$J$6</f>
        <v>82.5</v>
      </c>
      <c r="D19" s="61">
        <f>'TIERRA CAMPOS NORTE'!$K$6</f>
        <v>217.75</v>
      </c>
      <c r="E19" s="61">
        <f>'TIERRA CAMPOS NORTE'!$L$6</f>
        <v>187.5</v>
      </c>
      <c r="F19" s="61">
        <f>'TIERRA CAMPOS NORTE'!$M$6</f>
        <v>135</v>
      </c>
      <c r="G19" s="61">
        <f t="shared" si="0"/>
        <v>622.75</v>
      </c>
    </row>
    <row r="20" spans="2:7" ht="17.399999999999999" x14ac:dyDescent="0.3">
      <c r="B20" s="29" t="s">
        <v>17</v>
      </c>
      <c r="C20" s="61">
        <f>TORDESILLAS!$J$6</f>
        <v>1754.5499999999997</v>
      </c>
      <c r="D20" s="61">
        <f>TORDESILLAS!$K$6</f>
        <v>3185.8</v>
      </c>
      <c r="E20" s="61">
        <f>TORDESILLAS!$L$6</f>
        <v>2722.5</v>
      </c>
      <c r="F20" s="61">
        <f>TORDESILLAS!$M$6</f>
        <v>702</v>
      </c>
      <c r="G20" s="61">
        <f t="shared" si="0"/>
        <v>8364.85</v>
      </c>
    </row>
    <row r="21" spans="2:7" ht="17.399999999999999" x14ac:dyDescent="0.3">
      <c r="B21" s="29" t="s">
        <v>27</v>
      </c>
      <c r="C21" s="61">
        <f>'VALORIA VALLE ESGUEVA'!$J$6</f>
        <v>0</v>
      </c>
      <c r="D21" s="61">
        <f>'VALORIA VALLE ESGUEVA'!$K$6</f>
        <v>0</v>
      </c>
      <c r="E21" s="61">
        <f>'VALORIA VALLE ESGUEVA'!$L$6</f>
        <v>0</v>
      </c>
      <c r="F21" s="61">
        <f>'VALORIA VALLE ESGUEVA'!$M$6</f>
        <v>0</v>
      </c>
      <c r="G21" s="61">
        <f t="shared" si="0"/>
        <v>0</v>
      </c>
    </row>
    <row r="22" spans="2:7" ht="17.399999999999999" x14ac:dyDescent="0.3">
      <c r="B22" s="10"/>
      <c r="C22" s="62">
        <f t="shared" ref="C22" si="1">SUM(C9:C21)</f>
        <v>6331.5399999999991</v>
      </c>
      <c r="D22" s="62">
        <f>SUM(D9:D21)</f>
        <v>12578.52</v>
      </c>
      <c r="E22" s="62">
        <f>SUM(E9:E21)</f>
        <v>10716.65</v>
      </c>
      <c r="F22" s="62">
        <f>SUM(F9:F21)</f>
        <v>5808.42</v>
      </c>
      <c r="G22" s="61">
        <f t="shared" si="0"/>
        <v>35435.129999999997</v>
      </c>
    </row>
    <row r="23" spans="2:7" ht="17.399999999999999" x14ac:dyDescent="0.3">
      <c r="B23" s="64"/>
      <c r="C23" s="65"/>
      <c r="D23" s="65"/>
      <c r="E23" s="65"/>
      <c r="F23" s="65"/>
      <c r="G23" s="65"/>
    </row>
  </sheetData>
  <mergeCells count="1">
    <mergeCell ref="B6:C6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H21"/>
  <sheetViews>
    <sheetView topLeftCell="A3" workbookViewId="0">
      <selection activeCell="B25" sqref="B25"/>
    </sheetView>
  </sheetViews>
  <sheetFormatPr baseColWidth="10" defaultRowHeight="13.2" x14ac:dyDescent="0.25"/>
  <cols>
    <col min="4" max="4" width="15.33203125" bestFit="1" customWidth="1"/>
    <col min="5" max="5" width="14.77734375" bestFit="1" customWidth="1"/>
    <col min="6" max="6" width="21.5546875" bestFit="1" customWidth="1"/>
    <col min="7" max="7" width="13.33203125" bestFit="1" customWidth="1"/>
    <col min="8" max="8" width="18.6640625" bestFit="1" customWidth="1"/>
  </cols>
  <sheetData>
    <row r="3" spans="2:8" ht="17.399999999999999" x14ac:dyDescent="0.3">
      <c r="B3" s="13" t="s">
        <v>480</v>
      </c>
      <c r="C3" s="13"/>
    </row>
    <row r="4" spans="2:8" ht="17.399999999999999" x14ac:dyDescent="0.3">
      <c r="B4" s="238"/>
      <c r="C4" s="238"/>
    </row>
    <row r="5" spans="2:8" x14ac:dyDescent="0.25">
      <c r="D5" s="56" t="s">
        <v>107</v>
      </c>
      <c r="E5" s="56" t="s">
        <v>104</v>
      </c>
      <c r="F5" s="56" t="s">
        <v>114</v>
      </c>
      <c r="G5" s="72" t="s">
        <v>116</v>
      </c>
      <c r="H5" s="56"/>
    </row>
    <row r="6" spans="2:8" ht="21" x14ac:dyDescent="0.4">
      <c r="B6" s="9" t="s">
        <v>8</v>
      </c>
      <c r="C6" s="9"/>
      <c r="D6" s="47" t="s">
        <v>20</v>
      </c>
      <c r="E6" s="47" t="s">
        <v>20</v>
      </c>
      <c r="F6" s="47" t="s">
        <v>20</v>
      </c>
      <c r="G6" s="47" t="s">
        <v>20</v>
      </c>
      <c r="H6" s="78" t="s">
        <v>139</v>
      </c>
    </row>
    <row r="7" spans="2:8" ht="17.399999999999999" x14ac:dyDescent="0.3">
      <c r="B7" s="29" t="str">
        <f>'CERCANÍAS 1'!$G$3</f>
        <v>CERCANÍAS-1</v>
      </c>
      <c r="C7" s="14"/>
      <c r="D7" s="60">
        <f>'CERCANÍAS 1'!$N$6</f>
        <v>1462.8899999999999</v>
      </c>
      <c r="E7" s="60">
        <f>'CERCANÍAS 1'!$O$6</f>
        <v>1949.03</v>
      </c>
      <c r="F7" s="68">
        <f>'CERCANÍAS 1'!$P$6</f>
        <v>1699.95</v>
      </c>
      <c r="G7" s="68">
        <f>'CERCANÍAS 1'!$Q$6</f>
        <v>1885.1399999999999</v>
      </c>
      <c r="H7" s="68">
        <f>SUM(D7+E7+F7+G7)</f>
        <v>6997.01</v>
      </c>
    </row>
    <row r="8" spans="2:8" ht="17.399999999999999" x14ac:dyDescent="0.3">
      <c r="B8" s="29" t="s">
        <v>9</v>
      </c>
      <c r="C8" s="14"/>
      <c r="D8" s="60">
        <f>'CERCANÍAS 2'!$N$6</f>
        <v>796.06999999999994</v>
      </c>
      <c r="E8" s="60">
        <f>'CERCANÍAS 2'!$O$6</f>
        <v>1926.71</v>
      </c>
      <c r="F8" s="68">
        <f>'CERCANÍAS 2'!$P$6</f>
        <v>1636.85</v>
      </c>
      <c r="G8" s="68">
        <f>'CERCANÍAS 2'!$Q$6</f>
        <v>513</v>
      </c>
      <c r="H8" s="68">
        <f t="shared" ref="H8:H20" si="0">SUM(D8+E8+F8+G8)</f>
        <v>4872.6299999999992</v>
      </c>
    </row>
    <row r="9" spans="2:8" ht="17.399999999999999" x14ac:dyDescent="0.3">
      <c r="B9" s="29" t="s">
        <v>26</v>
      </c>
      <c r="C9" s="14"/>
      <c r="D9" s="60">
        <f>ISCAR!$N$6</f>
        <v>501.6</v>
      </c>
      <c r="E9" s="60">
        <f>ISCAR!$O$6</f>
        <v>797</v>
      </c>
      <c r="F9" s="68">
        <f>ISCAR!$P$6</f>
        <v>682.2</v>
      </c>
      <c r="G9" s="68">
        <f>ISCAR!$Q$6</f>
        <v>1090.8</v>
      </c>
      <c r="H9" s="68">
        <f t="shared" si="0"/>
        <v>3071.6</v>
      </c>
    </row>
    <row r="10" spans="2:8" ht="17.399999999999999" x14ac:dyDescent="0.3">
      <c r="B10" s="29" t="s">
        <v>14</v>
      </c>
      <c r="C10" s="14"/>
      <c r="D10" s="60">
        <f>'NAVA DEL REY'!$N$6</f>
        <v>0</v>
      </c>
      <c r="E10" s="60">
        <f>'NAVA DEL REY'!$O$6</f>
        <v>0</v>
      </c>
      <c r="F10" s="68">
        <f>'NAVA DEL REY'!$P$6</f>
        <v>0</v>
      </c>
      <c r="G10" s="68">
        <f>'NAVA DEL REY'!$Q$6</f>
        <v>0</v>
      </c>
      <c r="H10" s="68">
        <f t="shared" si="0"/>
        <v>0</v>
      </c>
    </row>
    <row r="11" spans="2:8" ht="17.399999999999999" x14ac:dyDescent="0.3">
      <c r="B11" s="29" t="s">
        <v>10</v>
      </c>
      <c r="C11" s="14"/>
      <c r="D11" s="60">
        <f>OLMEDO!$N$6</f>
        <v>240.68</v>
      </c>
      <c r="E11" s="60">
        <f>OLMEDO!$O$6</f>
        <v>1136.17</v>
      </c>
      <c r="F11" s="68">
        <f>OLMEDO!$P$6</f>
        <v>844.4</v>
      </c>
      <c r="G11" s="68">
        <f>OLMEDO!$Q$6</f>
        <v>798.83999999999992</v>
      </c>
      <c r="H11" s="68">
        <f t="shared" si="0"/>
        <v>3020.09</v>
      </c>
    </row>
    <row r="12" spans="2:8" ht="17.399999999999999" x14ac:dyDescent="0.3">
      <c r="B12" s="29" t="s">
        <v>18</v>
      </c>
      <c r="C12" s="14"/>
      <c r="D12" s="60">
        <f>PEÑAFIEL!$N$6</f>
        <v>893.64</v>
      </c>
      <c r="E12" s="60">
        <f>PEÑAFIEL!$O$6</f>
        <v>2707.16</v>
      </c>
      <c r="F12" s="68">
        <f>PEÑAFIEL!$P$6</f>
        <v>2303.6999999999998</v>
      </c>
      <c r="G12" s="68">
        <f>PEÑAFIEL!$Q$6</f>
        <v>1478.1599999999999</v>
      </c>
      <c r="H12" s="68">
        <f t="shared" si="0"/>
        <v>7382.66</v>
      </c>
    </row>
    <row r="13" spans="2:8" ht="17.399999999999999" x14ac:dyDescent="0.3">
      <c r="B13" s="29" t="s">
        <v>19</v>
      </c>
      <c r="C13" s="14"/>
      <c r="D13" s="60">
        <f>PINODUERO!$N$6</f>
        <v>0</v>
      </c>
      <c r="E13" s="60">
        <f>PINODUERO!$O$6</f>
        <v>0</v>
      </c>
      <c r="F13" s="68">
        <f>PINODUERO!$P$6</f>
        <v>0</v>
      </c>
      <c r="G13" s="68">
        <f>PINODUERO!$Q$6</f>
        <v>0</v>
      </c>
      <c r="H13" s="68">
        <f t="shared" si="0"/>
        <v>0</v>
      </c>
    </row>
    <row r="14" spans="2:8" ht="17.399999999999999" x14ac:dyDescent="0.3">
      <c r="B14" s="29" t="s">
        <v>13</v>
      </c>
      <c r="C14" s="14"/>
      <c r="D14" s="60">
        <f>PORTILLO!$N$6</f>
        <v>462</v>
      </c>
      <c r="E14" s="60">
        <f>PORTILLO!$O$6</f>
        <v>579.25</v>
      </c>
      <c r="F14" s="68">
        <f>PORTILLO!$P$6</f>
        <v>307.5</v>
      </c>
      <c r="G14" s="68">
        <f>PORTILLO!$Q$6</f>
        <v>378</v>
      </c>
      <c r="H14" s="68">
        <f t="shared" si="0"/>
        <v>1726.75</v>
      </c>
    </row>
    <row r="15" spans="2:8" ht="17.399999999999999" x14ac:dyDescent="0.3">
      <c r="B15" s="29" t="s">
        <v>15</v>
      </c>
      <c r="C15" s="14"/>
      <c r="D15" s="60">
        <f>SERRADA!$N$6</f>
        <v>0</v>
      </c>
      <c r="E15" s="60">
        <f>SERRADA!$O$6</f>
        <v>0</v>
      </c>
      <c r="F15" s="68">
        <f>SERRADA!$P$6</f>
        <v>0</v>
      </c>
      <c r="G15" s="68">
        <f>SERRADA!$Q$6</f>
        <v>0</v>
      </c>
      <c r="H15" s="68">
        <f t="shared" si="0"/>
        <v>0</v>
      </c>
    </row>
    <row r="16" spans="2:8" ht="17.399999999999999" x14ac:dyDescent="0.3">
      <c r="B16" s="29" t="s">
        <v>29</v>
      </c>
      <c r="C16" s="14"/>
      <c r="D16" s="60">
        <f>'TIERRA CAMPOS SUR'!$N$6</f>
        <v>0</v>
      </c>
      <c r="E16" s="60">
        <f>'TIERRA CAMPOS SUR'!$O$6</f>
        <v>0</v>
      </c>
      <c r="F16" s="68">
        <f>'TIERRA CAMPOS SUR'!$P$6</f>
        <v>0</v>
      </c>
      <c r="G16" s="68">
        <f>'TIERRA CAMPOS SUR'!$Q$6</f>
        <v>135</v>
      </c>
      <c r="H16" s="68">
        <f t="shared" si="0"/>
        <v>135</v>
      </c>
    </row>
    <row r="17" spans="2:8" ht="17.399999999999999" x14ac:dyDescent="0.3">
      <c r="B17" s="29" t="s">
        <v>28</v>
      </c>
      <c r="C17" s="14"/>
      <c r="D17" s="60">
        <f>'TIERRA CAMPOS NORTE'!$N$6</f>
        <v>231</v>
      </c>
      <c r="E17" s="60">
        <f>'TIERRA CAMPOS NORTE'!$O$6</f>
        <v>579.25</v>
      </c>
      <c r="F17" s="68">
        <f>'TIERRA CAMPOS NORTE'!$P$6</f>
        <v>495</v>
      </c>
      <c r="G17" s="68">
        <f>'TIERRA CAMPOS NORTE'!$Q$6</f>
        <v>864</v>
      </c>
      <c r="H17" s="68">
        <f t="shared" si="0"/>
        <v>2169.25</v>
      </c>
    </row>
    <row r="18" spans="2:8" ht="17.399999999999999" x14ac:dyDescent="0.3">
      <c r="B18" s="29" t="s">
        <v>17</v>
      </c>
      <c r="C18" s="14"/>
      <c r="D18" s="60">
        <f>TORDESILLAS!$N$6</f>
        <v>0</v>
      </c>
      <c r="E18" s="60">
        <f>TORDESILLAS!$O$6</f>
        <v>0</v>
      </c>
      <c r="F18" s="68">
        <f>TORDESILLAS!$P$6</f>
        <v>0</v>
      </c>
      <c r="G18" s="68">
        <f>TORDESILLAS!$Q$6</f>
        <v>0</v>
      </c>
      <c r="H18" s="68">
        <f t="shared" si="0"/>
        <v>0</v>
      </c>
    </row>
    <row r="19" spans="2:8" ht="17.399999999999999" x14ac:dyDescent="0.3">
      <c r="B19" s="29" t="s">
        <v>27</v>
      </c>
      <c r="C19" s="14"/>
      <c r="D19" s="60">
        <f>'VALORIA VALLE ESGUEVA'!$N$6</f>
        <v>231</v>
      </c>
      <c r="E19" s="60">
        <f>'VALORIA VALLE ESGUEVA'!$O$6</f>
        <v>361.5</v>
      </c>
      <c r="F19" s="68">
        <f>'VALORIA VALLE ESGUEVA'!$P$6</f>
        <v>307.5</v>
      </c>
      <c r="G19" s="68">
        <f>'VALORIA VALLE ESGUEVA'!$Q$6</f>
        <v>513</v>
      </c>
      <c r="H19" s="68">
        <f t="shared" si="0"/>
        <v>1413</v>
      </c>
    </row>
    <row r="20" spans="2:8" ht="17.399999999999999" x14ac:dyDescent="0.3">
      <c r="B20" s="10"/>
      <c r="C20" s="10"/>
      <c r="D20" s="62">
        <f t="shared" ref="D20:G20" si="1">SUM(D7:D19)</f>
        <v>4818.8799999999992</v>
      </c>
      <c r="E20" s="62">
        <f t="shared" si="1"/>
        <v>10036.07</v>
      </c>
      <c r="F20" s="62">
        <f t="shared" si="1"/>
        <v>8277.0999999999985</v>
      </c>
      <c r="G20" s="62">
        <f t="shared" si="1"/>
        <v>7655.94</v>
      </c>
      <c r="H20" s="68">
        <f t="shared" si="0"/>
        <v>30787.989999999994</v>
      </c>
    </row>
    <row r="21" spans="2:8" ht="17.399999999999999" x14ac:dyDescent="0.3">
      <c r="B21" s="64"/>
      <c r="C21" s="64"/>
      <c r="D21" s="65"/>
      <c r="E21" s="65"/>
      <c r="F21" s="65"/>
      <c r="G21" s="65"/>
      <c r="H21" s="65"/>
    </row>
  </sheetData>
  <mergeCells count="1">
    <mergeCell ref="B4:C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G21"/>
  <sheetViews>
    <sheetView workbookViewId="0">
      <selection activeCell="B3" sqref="B3"/>
    </sheetView>
  </sheetViews>
  <sheetFormatPr baseColWidth="10" defaultRowHeight="13.2" x14ac:dyDescent="0.25"/>
  <cols>
    <col min="4" max="4" width="15.33203125" bestFit="1" customWidth="1"/>
    <col min="5" max="7" width="14.77734375" bestFit="1" customWidth="1"/>
  </cols>
  <sheetData>
    <row r="3" spans="2:7" ht="17.399999999999999" x14ac:dyDescent="0.3">
      <c r="B3" s="13" t="s">
        <v>374</v>
      </c>
      <c r="C3" s="13"/>
    </row>
    <row r="4" spans="2:7" ht="17.399999999999999" x14ac:dyDescent="0.3">
      <c r="B4" s="238"/>
      <c r="C4" s="238"/>
    </row>
    <row r="5" spans="2:7" x14ac:dyDescent="0.25">
      <c r="D5" s="56" t="s">
        <v>107</v>
      </c>
      <c r="E5" s="56" t="s">
        <v>108</v>
      </c>
      <c r="F5" s="56" t="s">
        <v>116</v>
      </c>
    </row>
    <row r="6" spans="2:7" ht="21" x14ac:dyDescent="0.4">
      <c r="B6" s="9" t="s">
        <v>8</v>
      </c>
      <c r="C6" s="9"/>
      <c r="D6" s="70" t="s">
        <v>7</v>
      </c>
      <c r="E6" s="57" t="s">
        <v>7</v>
      </c>
      <c r="F6" s="57" t="s">
        <v>7</v>
      </c>
      <c r="G6" s="75" t="s">
        <v>7</v>
      </c>
    </row>
    <row r="7" spans="2:7" ht="17.399999999999999" x14ac:dyDescent="0.3">
      <c r="B7" s="29" t="str">
        <f>'CERCANÍAS 1'!$G$3</f>
        <v>CERCANÍAS-1</v>
      </c>
      <c r="C7" s="14"/>
      <c r="D7" s="73">
        <f>'CERCANÍAS 1'!$R$6</f>
        <v>1462.8899999999999</v>
      </c>
      <c r="E7" s="71">
        <f>'CERCANÍAS 1'!$S$6</f>
        <v>3648.98</v>
      </c>
      <c r="F7" s="71">
        <f>'CERCANÍAS 1'!$T$6</f>
        <v>1885.1399999999999</v>
      </c>
      <c r="G7" s="76">
        <f>SUM(D7+E7+F7)</f>
        <v>6997.01</v>
      </c>
    </row>
    <row r="8" spans="2:7" ht="17.399999999999999" x14ac:dyDescent="0.3">
      <c r="B8" s="29" t="s">
        <v>9</v>
      </c>
      <c r="C8" s="14"/>
      <c r="D8" s="73">
        <f>'CERCANÍAS 2'!$R$6</f>
        <v>1406.5700000000002</v>
      </c>
      <c r="E8" s="71">
        <f>'CERCANÍAS 2'!$S$6</f>
        <v>5712.0599999999995</v>
      </c>
      <c r="F8" s="71">
        <f>'CERCANÍAS 2'!$T$6</f>
        <v>1219.32</v>
      </c>
      <c r="G8" s="76">
        <f t="shared" ref="G8:G20" si="0">SUM(D8+E8+F8)</f>
        <v>8337.9499999999989</v>
      </c>
    </row>
    <row r="9" spans="2:7" ht="17.399999999999999" x14ac:dyDescent="0.3">
      <c r="B9" s="29" t="s">
        <v>26</v>
      </c>
      <c r="C9" s="14"/>
      <c r="D9" s="73">
        <f>ISCAR!$R$6</f>
        <v>1322.42</v>
      </c>
      <c r="E9" s="71">
        <f>ISCAR!$S$6</f>
        <v>5104.13</v>
      </c>
      <c r="F9" s="71">
        <f>ISCAR!$T$6</f>
        <v>2067.12</v>
      </c>
      <c r="G9" s="76">
        <f t="shared" si="0"/>
        <v>8493.67</v>
      </c>
    </row>
    <row r="10" spans="2:7" ht="17.399999999999999" x14ac:dyDescent="0.3">
      <c r="B10" s="29" t="s">
        <v>14</v>
      </c>
      <c r="C10" s="14"/>
      <c r="D10" s="73">
        <f>'NAVA DEL REY'!$R$6</f>
        <v>0</v>
      </c>
      <c r="E10" s="71">
        <f>'NAVA DEL REY'!$S$6</f>
        <v>0</v>
      </c>
      <c r="F10" s="71">
        <f>'NAVA DEL REY'!$T$6</f>
        <v>0</v>
      </c>
      <c r="G10" s="76">
        <f t="shared" si="0"/>
        <v>0</v>
      </c>
    </row>
    <row r="11" spans="2:7" ht="17.399999999999999" x14ac:dyDescent="0.3">
      <c r="B11" s="29" t="s">
        <v>10</v>
      </c>
      <c r="C11" s="14"/>
      <c r="D11" s="73">
        <f>OLMEDO!$R$6</f>
        <v>1398.3200000000002</v>
      </c>
      <c r="E11" s="71">
        <f>OLMEDO!$S$6</f>
        <v>4315.43</v>
      </c>
      <c r="F11" s="71">
        <f>OLMEDO!$T$6</f>
        <v>1640.1599999999999</v>
      </c>
      <c r="G11" s="76">
        <f t="shared" si="0"/>
        <v>7353.91</v>
      </c>
    </row>
    <row r="12" spans="2:7" ht="17.399999999999999" x14ac:dyDescent="0.3">
      <c r="B12" s="29" t="s">
        <v>18</v>
      </c>
      <c r="C12" s="14"/>
      <c r="D12" s="73">
        <f>PEÑAFIEL!$R$6</f>
        <v>1124.6399999999999</v>
      </c>
      <c r="E12" s="71">
        <f>PEÑAFIEL!$S$6</f>
        <v>5416.1100000000006</v>
      </c>
      <c r="F12" s="71">
        <f>PEÑAFIEL!$T$6</f>
        <v>1478.1599999999999</v>
      </c>
      <c r="G12" s="76">
        <f t="shared" si="0"/>
        <v>8018.91</v>
      </c>
    </row>
    <row r="13" spans="2:7" ht="17.399999999999999" x14ac:dyDescent="0.3">
      <c r="B13" s="29" t="s">
        <v>19</v>
      </c>
      <c r="C13" s="14"/>
      <c r="D13" s="73">
        <f>PINODUERO!$R$6</f>
        <v>387.75</v>
      </c>
      <c r="E13" s="71">
        <f>PINODUERO!$S$6</f>
        <v>1479.5</v>
      </c>
      <c r="F13" s="71">
        <f>PINODUERO!$T$6</f>
        <v>135</v>
      </c>
      <c r="G13" s="76">
        <f t="shared" si="0"/>
        <v>2002.25</v>
      </c>
    </row>
    <row r="14" spans="2:7" ht="17.399999999999999" x14ac:dyDescent="0.3">
      <c r="B14" s="29" t="s">
        <v>13</v>
      </c>
      <c r="C14" s="14"/>
      <c r="D14" s="73">
        <f>PORTILLO!$R$6</f>
        <v>841.5</v>
      </c>
      <c r="E14" s="71">
        <f>PORTILLO!$S$6</f>
        <v>3485.36</v>
      </c>
      <c r="F14" s="71">
        <f>PORTILLO!$T$6</f>
        <v>1084.32</v>
      </c>
      <c r="G14" s="76">
        <f t="shared" si="0"/>
        <v>5411.18</v>
      </c>
    </row>
    <row r="15" spans="2:7" ht="17.399999999999999" x14ac:dyDescent="0.3">
      <c r="B15" s="29" t="s">
        <v>15</v>
      </c>
      <c r="C15" s="14"/>
      <c r="D15" s="73">
        <f>SERRADA!$R$6</f>
        <v>82.5</v>
      </c>
      <c r="E15" s="71">
        <f>SERRADA!$S$6</f>
        <v>405.25</v>
      </c>
      <c r="F15" s="71">
        <f>SERRADA!$T$6</f>
        <v>135</v>
      </c>
      <c r="G15" s="76">
        <f t="shared" si="0"/>
        <v>622.75</v>
      </c>
    </row>
    <row r="16" spans="2:7" ht="17.399999999999999" x14ac:dyDescent="0.3">
      <c r="B16" s="29" t="s">
        <v>29</v>
      </c>
      <c r="C16" s="14"/>
      <c r="D16" s="73">
        <f>'TIERRA CAMPOS SUR'!$R$6</f>
        <v>824.78</v>
      </c>
      <c r="E16" s="71">
        <f>'TIERRA CAMPOS SUR'!$S$6</f>
        <v>3984.7200000000003</v>
      </c>
      <c r="F16" s="71">
        <f>'TIERRA CAMPOS SUR'!$T$6</f>
        <v>1606.1399999999999</v>
      </c>
      <c r="G16" s="76">
        <f t="shared" si="0"/>
        <v>6415.6399999999994</v>
      </c>
    </row>
    <row r="17" spans="2:7" ht="17.399999999999999" x14ac:dyDescent="0.3">
      <c r="B17" s="29" t="s">
        <v>28</v>
      </c>
      <c r="C17" s="14"/>
      <c r="D17" s="73">
        <f>'TIERRA CAMPOS NORTE'!$R$6</f>
        <v>313.5</v>
      </c>
      <c r="E17" s="71">
        <f>'TIERRA CAMPOS NORTE'!$S$6</f>
        <v>1479.5</v>
      </c>
      <c r="F17" s="71">
        <f>'TIERRA CAMPOS NORTE'!$T$6</f>
        <v>999</v>
      </c>
      <c r="G17" s="76">
        <f t="shared" si="0"/>
        <v>2792</v>
      </c>
    </row>
    <row r="18" spans="2:7" ht="17.399999999999999" x14ac:dyDescent="0.3">
      <c r="B18" s="29" t="s">
        <v>17</v>
      </c>
      <c r="C18" s="14"/>
      <c r="D18" s="73">
        <f>TORDESILLAS!$R$6</f>
        <v>1754.5499999999997</v>
      </c>
      <c r="E18" s="71">
        <f>TORDESILLAS!$S$6</f>
        <v>5908.3</v>
      </c>
      <c r="F18" s="71">
        <f>TORDESILLAS!$T$6</f>
        <v>702</v>
      </c>
      <c r="G18" s="76">
        <f t="shared" si="0"/>
        <v>8364.85</v>
      </c>
    </row>
    <row r="19" spans="2:7" ht="17.399999999999999" x14ac:dyDescent="0.3">
      <c r="B19" s="29" t="s">
        <v>27</v>
      </c>
      <c r="C19" s="14"/>
      <c r="D19" s="34">
        <f>'VALORIA VALLE ESGUEVA'!$R$6</f>
        <v>231</v>
      </c>
      <c r="E19" s="71">
        <f>'VALORIA VALLE ESGUEVA'!$S$6</f>
        <v>669</v>
      </c>
      <c r="F19" s="71">
        <f>'VALORIA VALLE ESGUEVA'!$T$6</f>
        <v>513</v>
      </c>
      <c r="G19" s="76">
        <f t="shared" si="0"/>
        <v>1413</v>
      </c>
    </row>
    <row r="20" spans="2:7" ht="17.399999999999999" x14ac:dyDescent="0.3">
      <c r="B20" s="10"/>
      <c r="C20" s="10"/>
      <c r="D20" s="62">
        <f t="shared" ref="D20:F20" si="1">SUM(D7:D19)</f>
        <v>11150.42</v>
      </c>
      <c r="E20" s="69">
        <f t="shared" si="1"/>
        <v>41608.340000000004</v>
      </c>
      <c r="F20" s="69">
        <f t="shared" si="1"/>
        <v>13464.359999999999</v>
      </c>
      <c r="G20" s="74">
        <f t="shared" si="0"/>
        <v>66223.12</v>
      </c>
    </row>
    <row r="21" spans="2:7" ht="17.399999999999999" x14ac:dyDescent="0.3">
      <c r="B21" s="64"/>
      <c r="C21" s="64"/>
      <c r="D21" s="65"/>
      <c r="E21" s="65"/>
    </row>
  </sheetData>
  <mergeCells count="1">
    <mergeCell ref="B4:C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50"/>
  <sheetViews>
    <sheetView showZeros="0" topLeftCell="A3" zoomScale="57" zoomScaleNormal="57" workbookViewId="0">
      <selection activeCell="T8" sqref="T8:T39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1" style="5" bestFit="1" customWidth="1"/>
    <col min="6" max="6" width="10.44140625" style="5" customWidth="1"/>
    <col min="7" max="7" width="36" style="11" customWidth="1"/>
    <col min="8" max="8" width="16" style="5" customWidth="1"/>
    <col min="9" max="9" width="21.88671875" style="5" customWidth="1"/>
    <col min="10" max="12" width="19.109375" style="15" bestFit="1" customWidth="1"/>
    <col min="13" max="13" width="19.109375" style="15" customWidth="1"/>
    <col min="14" max="16" width="14.6640625" style="15" bestFit="1" customWidth="1"/>
    <col min="17" max="17" width="14.6640625" style="15" customWidth="1"/>
    <col min="18" max="18" width="15.33203125" style="15" bestFit="1" customWidth="1"/>
    <col min="19" max="19" width="14.33203125" style="11" customWidth="1"/>
    <col min="20" max="20" width="14.886718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16</v>
      </c>
      <c r="H3" s="6" t="s">
        <v>614</v>
      </c>
    </row>
    <row r="5" spans="1:20" ht="24" customHeight="1" x14ac:dyDescent="0.5">
      <c r="E5" s="122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4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SUM(J8:J44)</f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4">
        <f t="shared" si="0"/>
        <v>1462.8899999999999</v>
      </c>
      <c r="O6" s="24">
        <f t="shared" si="0"/>
        <v>1949.03</v>
      </c>
      <c r="P6" s="24">
        <f t="shared" si="0"/>
        <v>1699.95</v>
      </c>
      <c r="Q6" s="24">
        <f t="shared" si="0"/>
        <v>1885.1399999999999</v>
      </c>
      <c r="R6" s="25">
        <f t="shared" si="0"/>
        <v>1462.8899999999999</v>
      </c>
      <c r="S6" s="25">
        <f t="shared" si="0"/>
        <v>3648.98</v>
      </c>
      <c r="T6" s="25">
        <f t="shared" si="0"/>
        <v>1885.1399999999999</v>
      </c>
    </row>
    <row r="7" spans="1:20" s="20" customFormat="1" ht="32.25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21" t="s">
        <v>7</v>
      </c>
      <c r="S7" s="21" t="s">
        <v>7</v>
      </c>
      <c r="T7" s="21" t="s">
        <v>7</v>
      </c>
    </row>
    <row r="8" spans="1:20" s="82" customFormat="1" ht="15" customHeight="1" x14ac:dyDescent="0.25">
      <c r="A8" s="17">
        <v>1</v>
      </c>
      <c r="B8" s="151" t="s">
        <v>59</v>
      </c>
      <c r="C8" s="151" t="s">
        <v>61</v>
      </c>
      <c r="D8" s="153">
        <v>2013</v>
      </c>
      <c r="E8" s="153">
        <f>$E$5-D8</f>
        <v>11</v>
      </c>
      <c r="F8" s="158" t="s">
        <v>30</v>
      </c>
      <c r="G8" s="152" t="s">
        <v>62</v>
      </c>
      <c r="H8" s="152" t="s">
        <v>63</v>
      </c>
      <c r="I8" s="152" t="s">
        <v>64</v>
      </c>
      <c r="J8" s="26"/>
      <c r="K8" s="26"/>
      <c r="L8" s="26"/>
      <c r="M8" s="26"/>
      <c r="N8" s="27">
        <v>148.5</v>
      </c>
      <c r="O8" s="27">
        <v>361.5</v>
      </c>
      <c r="P8" s="27">
        <v>307.5</v>
      </c>
      <c r="Q8" s="27"/>
      <c r="R8" s="96">
        <f>SUM(J8+N8)</f>
        <v>148.5</v>
      </c>
      <c r="S8" s="96">
        <f>SUM(K8+L8+O8+P8)</f>
        <v>669</v>
      </c>
      <c r="T8" s="96">
        <f>SUM(M8+Q8)</f>
        <v>0</v>
      </c>
    </row>
    <row r="9" spans="1:20" s="82" customFormat="1" ht="15" customHeight="1" x14ac:dyDescent="0.25">
      <c r="A9" s="17">
        <v>2</v>
      </c>
      <c r="B9" s="151" t="s">
        <v>60</v>
      </c>
      <c r="C9" s="151" t="s">
        <v>61</v>
      </c>
      <c r="D9" s="153">
        <v>2017</v>
      </c>
      <c r="E9" s="153">
        <f t="shared" ref="E9:E37" si="1">$E$5-D9</f>
        <v>7</v>
      </c>
      <c r="F9" s="158" t="s">
        <v>30</v>
      </c>
      <c r="G9" s="152" t="s">
        <v>62</v>
      </c>
      <c r="H9" s="152" t="s">
        <v>314</v>
      </c>
      <c r="I9" s="152" t="s">
        <v>64</v>
      </c>
      <c r="J9" s="26"/>
      <c r="K9" s="26"/>
      <c r="L9" s="26"/>
      <c r="M9" s="26"/>
      <c r="N9" s="27"/>
      <c r="O9" s="27"/>
      <c r="P9" s="27"/>
      <c r="Q9" s="27"/>
      <c r="R9" s="96">
        <f t="shared" ref="R9:R39" si="2">SUM(J9+N9)</f>
        <v>0</v>
      </c>
      <c r="S9" s="96">
        <f t="shared" ref="S9:S40" si="3">SUM(K9+L9+O9+P9)</f>
        <v>0</v>
      </c>
      <c r="T9" s="96">
        <f t="shared" ref="T9:T39" si="4">SUM(M9+Q9)</f>
        <v>0</v>
      </c>
    </row>
    <row r="10" spans="1:20" s="82" customFormat="1" ht="15" customHeight="1" x14ac:dyDescent="0.25">
      <c r="A10" s="17">
        <v>3</v>
      </c>
      <c r="B10" s="193" t="s">
        <v>93</v>
      </c>
      <c r="C10" s="193" t="s">
        <v>94</v>
      </c>
      <c r="D10" s="194">
        <v>2013</v>
      </c>
      <c r="E10" s="194">
        <f t="shared" si="1"/>
        <v>11</v>
      </c>
      <c r="F10" s="195" t="s">
        <v>34</v>
      </c>
      <c r="G10" s="105" t="s">
        <v>95</v>
      </c>
      <c r="H10" s="105" t="s">
        <v>96</v>
      </c>
      <c r="I10" s="105" t="s">
        <v>65</v>
      </c>
      <c r="J10" s="26"/>
      <c r="K10" s="26"/>
      <c r="L10" s="26"/>
      <c r="M10" s="26"/>
      <c r="N10" s="27">
        <v>82.5</v>
      </c>
      <c r="O10" s="27">
        <v>108.87</v>
      </c>
      <c r="P10" s="27">
        <v>93.75</v>
      </c>
      <c r="Q10" s="27">
        <v>67.5</v>
      </c>
      <c r="R10" s="96">
        <f t="shared" si="2"/>
        <v>82.5</v>
      </c>
      <c r="S10" s="96">
        <f t="shared" si="3"/>
        <v>202.62</v>
      </c>
      <c r="T10" s="96">
        <f t="shared" si="4"/>
        <v>67.5</v>
      </c>
    </row>
    <row r="11" spans="1:20" s="82" customFormat="1" x14ac:dyDescent="0.25">
      <c r="A11" s="17">
        <v>4</v>
      </c>
      <c r="B11" s="100" t="s">
        <v>97</v>
      </c>
      <c r="C11" s="100" t="s">
        <v>98</v>
      </c>
      <c r="D11" s="36">
        <v>2010</v>
      </c>
      <c r="E11" s="36">
        <f t="shared" si="1"/>
        <v>14</v>
      </c>
      <c r="F11" s="33" t="s">
        <v>30</v>
      </c>
      <c r="G11" s="33" t="s">
        <v>99</v>
      </c>
      <c r="H11" s="33" t="s">
        <v>313</v>
      </c>
      <c r="I11" s="33" t="s">
        <v>65</v>
      </c>
      <c r="J11" s="80"/>
      <c r="K11" s="80"/>
      <c r="L11" s="80"/>
      <c r="M11" s="80"/>
      <c r="N11" s="27">
        <v>82.5</v>
      </c>
      <c r="O11" s="27"/>
      <c r="P11" s="27"/>
      <c r="Q11" s="27"/>
      <c r="R11" s="96">
        <f t="shared" si="2"/>
        <v>82.5</v>
      </c>
      <c r="S11" s="96">
        <f t="shared" si="3"/>
        <v>0</v>
      </c>
      <c r="T11" s="96">
        <f t="shared" si="4"/>
        <v>0</v>
      </c>
    </row>
    <row r="12" spans="1:20" s="82" customFormat="1" x14ac:dyDescent="0.25">
      <c r="A12" s="17">
        <v>5</v>
      </c>
      <c r="B12" s="100" t="s">
        <v>280</v>
      </c>
      <c r="C12" s="100" t="s">
        <v>144</v>
      </c>
      <c r="D12" s="33">
        <v>2016</v>
      </c>
      <c r="E12" s="36">
        <f t="shared" si="1"/>
        <v>8</v>
      </c>
      <c r="F12" s="33" t="s">
        <v>34</v>
      </c>
      <c r="G12" s="33" t="s">
        <v>145</v>
      </c>
      <c r="H12" s="33" t="s">
        <v>226</v>
      </c>
      <c r="I12" s="33" t="s">
        <v>65</v>
      </c>
      <c r="J12" s="80"/>
      <c r="K12" s="80"/>
      <c r="L12" s="80"/>
      <c r="M12" s="80"/>
      <c r="N12" s="27">
        <v>41.25</v>
      </c>
      <c r="O12" s="27"/>
      <c r="P12" s="27"/>
      <c r="Q12" s="27"/>
      <c r="R12" s="96">
        <f t="shared" si="2"/>
        <v>41.25</v>
      </c>
      <c r="S12" s="96">
        <f t="shared" si="3"/>
        <v>0</v>
      </c>
      <c r="T12" s="96">
        <f t="shared" si="4"/>
        <v>0</v>
      </c>
    </row>
    <row r="13" spans="1:20" s="82" customFormat="1" x14ac:dyDescent="0.25">
      <c r="A13" s="17">
        <v>6</v>
      </c>
      <c r="B13" s="100" t="s">
        <v>35</v>
      </c>
      <c r="C13" s="100" t="s">
        <v>227</v>
      </c>
      <c r="D13" s="33">
        <v>2016</v>
      </c>
      <c r="E13" s="36">
        <f t="shared" ref="E13" si="5">$E$5-D13</f>
        <v>8</v>
      </c>
      <c r="F13" s="33" t="s">
        <v>34</v>
      </c>
      <c r="G13" s="33" t="s">
        <v>225</v>
      </c>
      <c r="H13" s="33" t="s">
        <v>226</v>
      </c>
      <c r="I13" s="33" t="s">
        <v>65</v>
      </c>
      <c r="J13" s="80"/>
      <c r="K13" s="80"/>
      <c r="L13" s="80"/>
      <c r="M13" s="80"/>
      <c r="N13" s="27">
        <v>41.25</v>
      </c>
      <c r="O13" s="27"/>
      <c r="P13" s="27"/>
      <c r="Q13" s="27"/>
      <c r="R13" s="96">
        <f t="shared" si="2"/>
        <v>41.25</v>
      </c>
      <c r="S13" s="96">
        <f t="shared" si="3"/>
        <v>0</v>
      </c>
      <c r="T13" s="96">
        <f t="shared" si="4"/>
        <v>0</v>
      </c>
    </row>
    <row r="14" spans="1:20" s="110" customFormat="1" x14ac:dyDescent="0.25">
      <c r="A14" s="17">
        <v>7</v>
      </c>
      <c r="B14" s="193" t="s">
        <v>126</v>
      </c>
      <c r="C14" s="193" t="s">
        <v>149</v>
      </c>
      <c r="D14" s="105">
        <v>2013</v>
      </c>
      <c r="E14" s="194">
        <f t="shared" si="1"/>
        <v>11</v>
      </c>
      <c r="F14" s="105" t="s">
        <v>30</v>
      </c>
      <c r="G14" s="105" t="s">
        <v>146</v>
      </c>
      <c r="H14" s="105" t="s">
        <v>147</v>
      </c>
      <c r="I14" s="105" t="s">
        <v>65</v>
      </c>
      <c r="J14" s="126"/>
      <c r="K14" s="126"/>
      <c r="L14" s="126"/>
      <c r="M14" s="126"/>
      <c r="N14" s="27">
        <v>148.5</v>
      </c>
      <c r="O14" s="27">
        <v>361.5</v>
      </c>
      <c r="P14" s="27">
        <v>307.5</v>
      </c>
      <c r="Q14" s="27">
        <v>243</v>
      </c>
      <c r="R14" s="96">
        <f t="shared" si="2"/>
        <v>148.5</v>
      </c>
      <c r="S14" s="96">
        <f t="shared" si="3"/>
        <v>669</v>
      </c>
      <c r="T14" s="96">
        <f t="shared" si="4"/>
        <v>243</v>
      </c>
    </row>
    <row r="15" spans="1:20" s="110" customFormat="1" x14ac:dyDescent="0.25">
      <c r="A15" s="17">
        <v>8</v>
      </c>
      <c r="B15" s="193" t="s">
        <v>148</v>
      </c>
      <c r="C15" s="193" t="s">
        <v>149</v>
      </c>
      <c r="D15" s="105">
        <v>2017</v>
      </c>
      <c r="E15" s="194">
        <f t="shared" si="1"/>
        <v>7</v>
      </c>
      <c r="F15" s="105" t="s">
        <v>30</v>
      </c>
      <c r="G15" s="105" t="s">
        <v>146</v>
      </c>
      <c r="H15" s="105" t="s">
        <v>312</v>
      </c>
      <c r="I15" s="105" t="s">
        <v>65</v>
      </c>
      <c r="J15" s="126"/>
      <c r="K15" s="126"/>
      <c r="L15" s="126"/>
      <c r="M15" s="126"/>
      <c r="N15" s="27"/>
      <c r="O15" s="27"/>
      <c r="P15" s="27"/>
      <c r="Q15" s="27"/>
      <c r="R15" s="96">
        <f t="shared" si="2"/>
        <v>0</v>
      </c>
      <c r="S15" s="96">
        <f t="shared" si="3"/>
        <v>0</v>
      </c>
      <c r="T15" s="96">
        <f t="shared" si="4"/>
        <v>0</v>
      </c>
    </row>
    <row r="16" spans="1:20" s="82" customFormat="1" x14ac:dyDescent="0.25">
      <c r="A16" s="228">
        <v>9</v>
      </c>
      <c r="B16" s="142" t="s">
        <v>220</v>
      </c>
      <c r="C16" s="142" t="s">
        <v>222</v>
      </c>
      <c r="D16" s="134">
        <v>2018</v>
      </c>
      <c r="E16" s="143">
        <f t="shared" si="1"/>
        <v>6</v>
      </c>
      <c r="F16" s="134" t="s">
        <v>30</v>
      </c>
      <c r="G16" s="134" t="s">
        <v>223</v>
      </c>
      <c r="H16" s="134" t="s">
        <v>224</v>
      </c>
      <c r="I16" s="134" t="s">
        <v>65</v>
      </c>
      <c r="J16" s="80"/>
      <c r="K16" s="80"/>
      <c r="L16" s="80"/>
      <c r="M16" s="80"/>
      <c r="N16" s="27">
        <v>148.5</v>
      </c>
      <c r="O16" s="27"/>
      <c r="P16" s="27"/>
      <c r="Q16" s="27"/>
      <c r="R16" s="96">
        <f t="shared" si="2"/>
        <v>148.5</v>
      </c>
      <c r="S16" s="96">
        <f t="shared" si="3"/>
        <v>0</v>
      </c>
      <c r="T16" s="96">
        <f t="shared" si="4"/>
        <v>0</v>
      </c>
    </row>
    <row r="17" spans="1:20" s="82" customFormat="1" x14ac:dyDescent="0.25">
      <c r="A17" s="228">
        <v>10</v>
      </c>
      <c r="B17" s="142" t="s">
        <v>221</v>
      </c>
      <c r="C17" s="142" t="s">
        <v>222</v>
      </c>
      <c r="D17" s="134">
        <v>2018</v>
      </c>
      <c r="E17" s="143">
        <f t="shared" si="1"/>
        <v>6</v>
      </c>
      <c r="F17" s="134" t="s">
        <v>30</v>
      </c>
      <c r="G17" s="134" t="s">
        <v>223</v>
      </c>
      <c r="H17" s="134" t="s">
        <v>311</v>
      </c>
      <c r="I17" s="134" t="s">
        <v>65</v>
      </c>
      <c r="J17" s="80"/>
      <c r="K17" s="80"/>
      <c r="L17" s="80"/>
      <c r="M17" s="80"/>
      <c r="N17" s="27"/>
      <c r="O17" s="27"/>
      <c r="P17" s="27"/>
      <c r="Q17" s="38"/>
      <c r="R17" s="96">
        <f t="shared" si="2"/>
        <v>0</v>
      </c>
      <c r="S17" s="96">
        <f t="shared" si="3"/>
        <v>0</v>
      </c>
      <c r="T17" s="96">
        <f t="shared" si="4"/>
        <v>0</v>
      </c>
    </row>
    <row r="18" spans="1:20" s="82" customFormat="1" x14ac:dyDescent="0.25">
      <c r="A18" s="228">
        <v>11</v>
      </c>
      <c r="B18" s="100" t="s">
        <v>276</v>
      </c>
      <c r="C18" s="100" t="s">
        <v>277</v>
      </c>
      <c r="D18" s="33">
        <v>2011</v>
      </c>
      <c r="E18" s="36">
        <f t="shared" si="1"/>
        <v>13</v>
      </c>
      <c r="F18" s="33" t="s">
        <v>34</v>
      </c>
      <c r="G18" s="33" t="s">
        <v>278</v>
      </c>
      <c r="H18" s="33" t="s">
        <v>279</v>
      </c>
      <c r="I18" s="33" t="s">
        <v>64</v>
      </c>
      <c r="J18" s="80"/>
      <c r="K18" s="80"/>
      <c r="L18" s="80"/>
      <c r="M18" s="80"/>
      <c r="N18" s="27">
        <v>74.25</v>
      </c>
      <c r="O18" s="27"/>
      <c r="P18" s="27"/>
      <c r="Q18" s="27"/>
      <c r="R18" s="96">
        <f t="shared" si="2"/>
        <v>74.25</v>
      </c>
      <c r="S18" s="96">
        <f t="shared" si="3"/>
        <v>0</v>
      </c>
      <c r="T18" s="96">
        <f t="shared" si="4"/>
        <v>0</v>
      </c>
    </row>
    <row r="19" spans="1:20" s="82" customFormat="1" x14ac:dyDescent="0.25">
      <c r="A19" s="228">
        <v>12</v>
      </c>
      <c r="B19" s="100" t="s">
        <v>204</v>
      </c>
      <c r="C19" s="100" t="s">
        <v>277</v>
      </c>
      <c r="D19" s="33">
        <v>2018</v>
      </c>
      <c r="E19" s="36">
        <f t="shared" si="1"/>
        <v>6</v>
      </c>
      <c r="F19" s="33" t="s">
        <v>34</v>
      </c>
      <c r="G19" s="33" t="s">
        <v>278</v>
      </c>
      <c r="H19" s="33" t="s">
        <v>315</v>
      </c>
      <c r="I19" s="33" t="s">
        <v>64</v>
      </c>
      <c r="J19" s="80"/>
      <c r="K19" s="80"/>
      <c r="L19" s="80"/>
      <c r="M19" s="80"/>
      <c r="N19" s="27"/>
      <c r="O19" s="27"/>
      <c r="P19" s="27"/>
      <c r="Q19" s="27"/>
      <c r="R19" s="96">
        <f t="shared" si="2"/>
        <v>0</v>
      </c>
      <c r="S19" s="96">
        <f t="shared" si="3"/>
        <v>0</v>
      </c>
      <c r="T19" s="96">
        <f t="shared" si="4"/>
        <v>0</v>
      </c>
    </row>
    <row r="20" spans="1:20" s="82" customFormat="1" x14ac:dyDescent="0.25">
      <c r="A20" s="228">
        <v>13</v>
      </c>
      <c r="B20" s="100" t="s">
        <v>330</v>
      </c>
      <c r="C20" s="100" t="s">
        <v>331</v>
      </c>
      <c r="D20" s="33">
        <v>2016</v>
      </c>
      <c r="E20" s="36">
        <f t="shared" si="1"/>
        <v>8</v>
      </c>
      <c r="F20" s="33" t="s">
        <v>34</v>
      </c>
      <c r="G20" s="33" t="s">
        <v>332</v>
      </c>
      <c r="H20" s="33" t="s">
        <v>333</v>
      </c>
      <c r="I20" s="33" t="s">
        <v>65</v>
      </c>
      <c r="J20" s="80"/>
      <c r="K20" s="80"/>
      <c r="L20" s="80"/>
      <c r="M20" s="80"/>
      <c r="N20" s="27">
        <v>82.5</v>
      </c>
      <c r="O20" s="27"/>
      <c r="P20" s="27"/>
      <c r="Q20" s="27"/>
      <c r="R20" s="96">
        <f t="shared" si="2"/>
        <v>82.5</v>
      </c>
      <c r="S20" s="96">
        <f t="shared" si="3"/>
        <v>0</v>
      </c>
      <c r="T20" s="96">
        <f t="shared" si="4"/>
        <v>0</v>
      </c>
    </row>
    <row r="21" spans="1:20" s="82" customFormat="1" x14ac:dyDescent="0.25">
      <c r="A21" s="228">
        <v>14</v>
      </c>
      <c r="B21" s="151" t="s">
        <v>335</v>
      </c>
      <c r="C21" s="151" t="s">
        <v>336</v>
      </c>
      <c r="D21" s="152">
        <v>2011</v>
      </c>
      <c r="E21" s="153">
        <f t="shared" si="1"/>
        <v>13</v>
      </c>
      <c r="F21" s="152" t="s">
        <v>30</v>
      </c>
      <c r="G21" s="152" t="s">
        <v>334</v>
      </c>
      <c r="H21" s="152" t="s">
        <v>510</v>
      </c>
      <c r="I21" s="152" t="s">
        <v>65</v>
      </c>
      <c r="J21" s="80"/>
      <c r="K21" s="80"/>
      <c r="L21" s="80"/>
      <c r="M21" s="80"/>
      <c r="N21" s="27">
        <v>200.64</v>
      </c>
      <c r="O21" s="27">
        <v>464.16</v>
      </c>
      <c r="P21" s="27">
        <v>391.2</v>
      </c>
      <c r="Q21" s="27"/>
      <c r="R21" s="96">
        <f t="shared" si="2"/>
        <v>200.64</v>
      </c>
      <c r="S21" s="96">
        <f t="shared" si="3"/>
        <v>855.36</v>
      </c>
      <c r="T21" s="96">
        <f t="shared" si="4"/>
        <v>0</v>
      </c>
    </row>
    <row r="22" spans="1:20" s="82" customFormat="1" x14ac:dyDescent="0.25">
      <c r="A22" s="228">
        <v>15</v>
      </c>
      <c r="B22" s="193" t="s">
        <v>178</v>
      </c>
      <c r="C22" s="193" t="s">
        <v>336</v>
      </c>
      <c r="D22" s="105">
        <v>2013</v>
      </c>
      <c r="E22" s="194">
        <f t="shared" si="1"/>
        <v>11</v>
      </c>
      <c r="F22" s="105" t="s">
        <v>30</v>
      </c>
      <c r="G22" s="105" t="s">
        <v>334</v>
      </c>
      <c r="H22" s="105" t="s">
        <v>511</v>
      </c>
      <c r="I22" s="105" t="s">
        <v>65</v>
      </c>
      <c r="J22" s="80"/>
      <c r="K22" s="80"/>
      <c r="L22" s="80"/>
      <c r="M22" s="80"/>
      <c r="N22" s="27"/>
      <c r="O22" s="27"/>
      <c r="P22" s="27"/>
      <c r="Q22" s="27">
        <v>243</v>
      </c>
      <c r="R22" s="96">
        <f t="shared" si="2"/>
        <v>0</v>
      </c>
      <c r="S22" s="96">
        <f t="shared" si="3"/>
        <v>0</v>
      </c>
      <c r="T22" s="96">
        <f t="shared" si="4"/>
        <v>243</v>
      </c>
    </row>
    <row r="23" spans="1:20" s="82" customFormat="1" x14ac:dyDescent="0.25">
      <c r="A23" s="228">
        <v>16</v>
      </c>
      <c r="B23" s="193" t="s">
        <v>77</v>
      </c>
      <c r="C23" s="193" t="s">
        <v>336</v>
      </c>
      <c r="D23" s="105">
        <v>2015</v>
      </c>
      <c r="E23" s="194">
        <f t="shared" si="1"/>
        <v>9</v>
      </c>
      <c r="F23" s="105" t="s">
        <v>30</v>
      </c>
      <c r="G23" s="105" t="s">
        <v>334</v>
      </c>
      <c r="H23" s="105" t="s">
        <v>512</v>
      </c>
      <c r="I23" s="105" t="s">
        <v>65</v>
      </c>
      <c r="J23" s="80"/>
      <c r="K23" s="80"/>
      <c r="L23" s="80"/>
      <c r="M23" s="80"/>
      <c r="N23" s="27"/>
      <c r="O23" s="27"/>
      <c r="P23" s="27"/>
      <c r="Q23" s="27"/>
      <c r="R23" s="96">
        <f t="shared" si="2"/>
        <v>0</v>
      </c>
      <c r="S23" s="96">
        <f t="shared" si="3"/>
        <v>0</v>
      </c>
      <c r="T23" s="96">
        <f t="shared" si="4"/>
        <v>0</v>
      </c>
    </row>
    <row r="24" spans="1:20" s="82" customFormat="1" x14ac:dyDescent="0.25">
      <c r="A24" s="228">
        <v>17</v>
      </c>
      <c r="B24" s="100" t="s">
        <v>513</v>
      </c>
      <c r="C24" s="100" t="s">
        <v>356</v>
      </c>
      <c r="D24" s="33">
        <v>2019</v>
      </c>
      <c r="E24" s="36">
        <f t="shared" si="1"/>
        <v>5</v>
      </c>
      <c r="F24" s="33" t="s">
        <v>34</v>
      </c>
      <c r="G24" s="33" t="s">
        <v>398</v>
      </c>
      <c r="H24" s="33" t="s">
        <v>355</v>
      </c>
      <c r="I24" s="33" t="s">
        <v>65</v>
      </c>
      <c r="J24" s="80"/>
      <c r="K24" s="80"/>
      <c r="L24" s="80"/>
      <c r="M24" s="80"/>
      <c r="N24" s="27">
        <v>82.5</v>
      </c>
      <c r="O24" s="27"/>
      <c r="P24" s="27"/>
      <c r="Q24" s="27"/>
      <c r="R24" s="96">
        <f t="shared" si="2"/>
        <v>82.5</v>
      </c>
      <c r="S24" s="96">
        <f t="shared" si="3"/>
        <v>0</v>
      </c>
      <c r="T24" s="96">
        <f t="shared" si="4"/>
        <v>0</v>
      </c>
    </row>
    <row r="25" spans="1:20" s="82" customFormat="1" x14ac:dyDescent="0.25">
      <c r="A25" s="228">
        <v>18</v>
      </c>
      <c r="B25" s="100" t="s">
        <v>359</v>
      </c>
      <c r="C25" s="100" t="s">
        <v>360</v>
      </c>
      <c r="D25" s="33">
        <v>2016</v>
      </c>
      <c r="E25" s="36">
        <f t="shared" si="1"/>
        <v>8</v>
      </c>
      <c r="F25" s="33" t="s">
        <v>30</v>
      </c>
      <c r="G25" s="33" t="s">
        <v>357</v>
      </c>
      <c r="H25" s="33" t="s">
        <v>358</v>
      </c>
      <c r="I25" s="33" t="s">
        <v>65</v>
      </c>
      <c r="J25" s="80"/>
      <c r="K25" s="80"/>
      <c r="L25" s="80"/>
      <c r="M25" s="80"/>
      <c r="N25" s="27">
        <v>82.5</v>
      </c>
      <c r="O25" s="27"/>
      <c r="P25" s="27"/>
      <c r="Q25" s="27"/>
      <c r="R25" s="96">
        <f t="shared" si="2"/>
        <v>82.5</v>
      </c>
      <c r="S25" s="96">
        <f t="shared" si="3"/>
        <v>0</v>
      </c>
      <c r="T25" s="96">
        <f t="shared" si="4"/>
        <v>0</v>
      </c>
    </row>
    <row r="26" spans="1:20" s="82" customFormat="1" x14ac:dyDescent="0.25">
      <c r="A26" s="228">
        <v>19</v>
      </c>
      <c r="B26" s="193" t="s">
        <v>395</v>
      </c>
      <c r="C26" s="193" t="s">
        <v>393</v>
      </c>
      <c r="D26" s="105">
        <v>2016</v>
      </c>
      <c r="E26" s="194">
        <f t="shared" si="1"/>
        <v>8</v>
      </c>
      <c r="F26" s="105" t="s">
        <v>30</v>
      </c>
      <c r="G26" s="105" t="s">
        <v>396</v>
      </c>
      <c r="H26" s="105" t="s">
        <v>397</v>
      </c>
      <c r="I26" s="105" t="s">
        <v>394</v>
      </c>
      <c r="J26" s="80"/>
      <c r="K26" s="80"/>
      <c r="L26" s="80"/>
      <c r="M26" s="80"/>
      <c r="N26" s="27">
        <v>82.5</v>
      </c>
      <c r="O26" s="27">
        <v>142.5</v>
      </c>
      <c r="P26" s="27">
        <v>112.5</v>
      </c>
      <c r="Q26" s="27">
        <v>67.5</v>
      </c>
      <c r="R26" s="96">
        <f t="shared" si="2"/>
        <v>82.5</v>
      </c>
      <c r="S26" s="96">
        <f t="shared" si="3"/>
        <v>255</v>
      </c>
      <c r="T26" s="96">
        <f t="shared" si="4"/>
        <v>67.5</v>
      </c>
    </row>
    <row r="27" spans="1:20" s="82" customFormat="1" x14ac:dyDescent="0.25">
      <c r="A27" s="228">
        <v>20</v>
      </c>
      <c r="B27" s="193" t="s">
        <v>531</v>
      </c>
      <c r="C27" s="193" t="s">
        <v>532</v>
      </c>
      <c r="D27" s="105">
        <v>2020</v>
      </c>
      <c r="E27" s="194">
        <f t="shared" si="1"/>
        <v>4</v>
      </c>
      <c r="F27" s="105" t="s">
        <v>30</v>
      </c>
      <c r="G27" s="105" t="s">
        <v>533</v>
      </c>
      <c r="H27" s="105" t="s">
        <v>534</v>
      </c>
      <c r="I27" s="105" t="s">
        <v>64</v>
      </c>
      <c r="J27" s="80"/>
      <c r="K27" s="80"/>
      <c r="L27" s="80"/>
      <c r="M27" s="80"/>
      <c r="N27" s="27">
        <v>82.5</v>
      </c>
      <c r="O27" s="27">
        <v>217.75</v>
      </c>
      <c r="P27" s="27">
        <v>187.5</v>
      </c>
      <c r="Q27" s="27">
        <v>135</v>
      </c>
      <c r="R27" s="96">
        <f t="shared" si="2"/>
        <v>82.5</v>
      </c>
      <c r="S27" s="96">
        <f t="shared" si="3"/>
        <v>405.25</v>
      </c>
      <c r="T27" s="96">
        <f t="shared" si="4"/>
        <v>135</v>
      </c>
    </row>
    <row r="28" spans="1:20" s="82" customFormat="1" x14ac:dyDescent="0.25">
      <c r="A28" s="228">
        <v>21</v>
      </c>
      <c r="B28" s="193" t="s">
        <v>535</v>
      </c>
      <c r="C28" s="193" t="s">
        <v>537</v>
      </c>
      <c r="D28" s="105">
        <v>2019</v>
      </c>
      <c r="E28" s="194">
        <f t="shared" si="1"/>
        <v>5</v>
      </c>
      <c r="F28" s="105" t="s">
        <v>30</v>
      </c>
      <c r="G28" s="105" t="s">
        <v>536</v>
      </c>
      <c r="H28" s="105">
        <v>637066139</v>
      </c>
      <c r="I28" s="105" t="s">
        <v>394</v>
      </c>
      <c r="J28" s="80"/>
      <c r="K28" s="80"/>
      <c r="L28" s="80"/>
      <c r="M28" s="80"/>
      <c r="N28" s="27">
        <v>82.5</v>
      </c>
      <c r="O28" s="27">
        <v>75</v>
      </c>
      <c r="P28" s="27">
        <v>112.5</v>
      </c>
      <c r="Q28" s="27">
        <v>67.5</v>
      </c>
      <c r="R28" s="96">
        <f t="shared" si="2"/>
        <v>82.5</v>
      </c>
      <c r="S28" s="96">
        <f t="shared" si="3"/>
        <v>187.5</v>
      </c>
      <c r="T28" s="96">
        <f t="shared" si="4"/>
        <v>67.5</v>
      </c>
    </row>
    <row r="29" spans="1:20" s="82" customFormat="1" x14ac:dyDescent="0.25">
      <c r="A29" s="229">
        <v>22</v>
      </c>
      <c r="B29" s="205" t="s">
        <v>610</v>
      </c>
      <c r="C29" s="205" t="s">
        <v>611</v>
      </c>
      <c r="D29" s="205">
        <v>2015</v>
      </c>
      <c r="E29" s="216">
        <f t="shared" si="1"/>
        <v>9</v>
      </c>
      <c r="F29" s="205" t="s">
        <v>30</v>
      </c>
      <c r="G29" s="205" t="s">
        <v>612</v>
      </c>
      <c r="H29" s="205" t="s">
        <v>613</v>
      </c>
      <c r="I29" s="205" t="s">
        <v>394</v>
      </c>
      <c r="J29" s="80"/>
      <c r="K29" s="80"/>
      <c r="L29" s="80"/>
      <c r="M29" s="80"/>
      <c r="N29" s="27"/>
      <c r="O29" s="27">
        <v>217.75</v>
      </c>
      <c r="P29" s="27">
        <v>187.5</v>
      </c>
      <c r="Q29" s="27">
        <v>135</v>
      </c>
      <c r="R29" s="96">
        <f t="shared" si="2"/>
        <v>0</v>
      </c>
      <c r="S29" s="96">
        <f t="shared" si="3"/>
        <v>405.25</v>
      </c>
      <c r="T29" s="96">
        <f t="shared" si="4"/>
        <v>135</v>
      </c>
    </row>
    <row r="30" spans="1:20" s="82" customFormat="1" x14ac:dyDescent="0.25">
      <c r="A30" s="229">
        <v>23</v>
      </c>
      <c r="B30" s="213" t="s">
        <v>621</v>
      </c>
      <c r="C30" s="213" t="s">
        <v>622</v>
      </c>
      <c r="D30" s="213"/>
      <c r="E30" s="216"/>
      <c r="F30" s="213" t="s">
        <v>34</v>
      </c>
      <c r="G30" s="213" t="s">
        <v>724</v>
      </c>
      <c r="H30" s="213" t="s">
        <v>623</v>
      </c>
      <c r="I30" s="213" t="s">
        <v>65</v>
      </c>
      <c r="J30" s="80"/>
      <c r="K30" s="80"/>
      <c r="L30" s="80"/>
      <c r="M30" s="80"/>
      <c r="N30" s="27"/>
      <c r="O30" s="27"/>
      <c r="P30" s="27"/>
      <c r="Q30" s="27">
        <v>135</v>
      </c>
      <c r="R30" s="96">
        <f t="shared" si="2"/>
        <v>0</v>
      </c>
      <c r="S30" s="96">
        <f t="shared" si="3"/>
        <v>0</v>
      </c>
      <c r="T30" s="96">
        <f t="shared" si="4"/>
        <v>135</v>
      </c>
    </row>
    <row r="31" spans="1:20" s="82" customFormat="1" x14ac:dyDescent="0.25">
      <c r="A31" s="229">
        <v>24</v>
      </c>
      <c r="B31" s="213" t="s">
        <v>624</v>
      </c>
      <c r="C31" s="213" t="s">
        <v>625</v>
      </c>
      <c r="D31" s="213">
        <v>2020</v>
      </c>
      <c r="E31" s="216">
        <f t="shared" si="1"/>
        <v>4</v>
      </c>
      <c r="F31" s="213" t="s">
        <v>30</v>
      </c>
      <c r="G31" s="213" t="s">
        <v>626</v>
      </c>
      <c r="H31" s="213">
        <v>614375920</v>
      </c>
      <c r="I31" s="213" t="s">
        <v>65</v>
      </c>
      <c r="J31" s="80"/>
      <c r="K31" s="80"/>
      <c r="L31" s="80"/>
      <c r="M31" s="80"/>
      <c r="N31" s="27"/>
      <c r="O31" s="27"/>
      <c r="P31" s="27"/>
      <c r="Q31" s="27">
        <v>135</v>
      </c>
      <c r="R31" s="96">
        <f t="shared" si="2"/>
        <v>0</v>
      </c>
      <c r="S31" s="96">
        <f t="shared" si="3"/>
        <v>0</v>
      </c>
      <c r="T31" s="96">
        <f t="shared" si="4"/>
        <v>135</v>
      </c>
    </row>
    <row r="32" spans="1:20" s="82" customFormat="1" x14ac:dyDescent="0.25">
      <c r="A32" s="229">
        <v>25</v>
      </c>
      <c r="B32" s="213" t="s">
        <v>629</v>
      </c>
      <c r="C32" s="213" t="s">
        <v>632</v>
      </c>
      <c r="D32" s="213">
        <v>2015</v>
      </c>
      <c r="E32" s="216">
        <f t="shared" si="1"/>
        <v>9</v>
      </c>
      <c r="F32" s="213" t="s">
        <v>30</v>
      </c>
      <c r="G32" s="213" t="s">
        <v>627</v>
      </c>
      <c r="H32" s="213" t="s">
        <v>628</v>
      </c>
      <c r="I32" s="213" t="s">
        <v>65</v>
      </c>
      <c r="J32" s="80"/>
      <c r="K32" s="80"/>
      <c r="L32" s="80"/>
      <c r="M32" s="80"/>
      <c r="N32" s="27"/>
      <c r="O32" s="27"/>
      <c r="P32" s="27"/>
      <c r="Q32" s="27">
        <v>328.32</v>
      </c>
      <c r="R32" s="96">
        <f t="shared" si="2"/>
        <v>0</v>
      </c>
      <c r="S32" s="96">
        <f t="shared" si="3"/>
        <v>0</v>
      </c>
      <c r="T32" s="96">
        <f t="shared" si="4"/>
        <v>328.32</v>
      </c>
    </row>
    <row r="33" spans="1:20" s="82" customFormat="1" x14ac:dyDescent="0.25">
      <c r="A33" s="229">
        <v>26</v>
      </c>
      <c r="B33" s="213" t="s">
        <v>630</v>
      </c>
      <c r="C33" s="213" t="s">
        <v>633</v>
      </c>
      <c r="D33" s="213">
        <v>2019</v>
      </c>
      <c r="E33" s="216">
        <f t="shared" si="1"/>
        <v>5</v>
      </c>
      <c r="F33" s="213" t="s">
        <v>30</v>
      </c>
      <c r="G33" s="213" t="s">
        <v>627</v>
      </c>
      <c r="H33" s="213" t="s">
        <v>634</v>
      </c>
      <c r="I33" s="213" t="s">
        <v>65</v>
      </c>
      <c r="J33" s="80"/>
      <c r="K33" s="80"/>
      <c r="L33" s="80"/>
      <c r="M33" s="80"/>
      <c r="N33" s="27"/>
      <c r="O33" s="27"/>
      <c r="P33" s="27"/>
      <c r="Q33" s="27"/>
      <c r="R33" s="96">
        <f t="shared" si="2"/>
        <v>0</v>
      </c>
      <c r="S33" s="96">
        <f t="shared" si="3"/>
        <v>0</v>
      </c>
      <c r="T33" s="96">
        <f t="shared" si="4"/>
        <v>0</v>
      </c>
    </row>
    <row r="34" spans="1:20" s="82" customFormat="1" x14ac:dyDescent="0.25">
      <c r="A34" s="229">
        <v>27</v>
      </c>
      <c r="B34" s="213" t="s">
        <v>631</v>
      </c>
      <c r="C34" s="213" t="s">
        <v>633</v>
      </c>
      <c r="D34" s="213">
        <v>2021</v>
      </c>
      <c r="E34" s="216">
        <f t="shared" si="1"/>
        <v>3</v>
      </c>
      <c r="F34" s="213" t="s">
        <v>34</v>
      </c>
      <c r="G34" s="213" t="s">
        <v>627</v>
      </c>
      <c r="H34" s="213" t="s">
        <v>635</v>
      </c>
      <c r="I34" s="213" t="s">
        <v>65</v>
      </c>
      <c r="J34" s="80"/>
      <c r="K34" s="80"/>
      <c r="L34" s="80"/>
      <c r="M34" s="80"/>
      <c r="N34" s="27"/>
      <c r="O34" s="27"/>
      <c r="P34" s="27"/>
      <c r="Q34" s="27"/>
      <c r="R34" s="96">
        <f t="shared" si="2"/>
        <v>0</v>
      </c>
      <c r="S34" s="96">
        <f t="shared" si="3"/>
        <v>0</v>
      </c>
      <c r="T34" s="96">
        <f t="shared" si="4"/>
        <v>0</v>
      </c>
    </row>
    <row r="35" spans="1:20" s="82" customFormat="1" x14ac:dyDescent="0.25">
      <c r="A35" s="229">
        <v>28</v>
      </c>
      <c r="B35" s="213" t="s">
        <v>636</v>
      </c>
      <c r="C35" s="213" t="s">
        <v>639</v>
      </c>
      <c r="D35" s="213">
        <v>2013</v>
      </c>
      <c r="E35" s="216">
        <f t="shared" si="1"/>
        <v>11</v>
      </c>
      <c r="F35" s="213" t="s">
        <v>34</v>
      </c>
      <c r="G35" s="213" t="s">
        <v>640</v>
      </c>
      <c r="H35" s="213" t="s">
        <v>641</v>
      </c>
      <c r="I35" s="213" t="s">
        <v>64</v>
      </c>
      <c r="J35" s="80"/>
      <c r="K35" s="80"/>
      <c r="L35" s="80"/>
      <c r="M35" s="80"/>
      <c r="N35" s="27"/>
      <c r="O35" s="27"/>
      <c r="P35" s="27"/>
      <c r="Q35" s="27">
        <v>328.32</v>
      </c>
      <c r="R35" s="96">
        <f t="shared" si="2"/>
        <v>0</v>
      </c>
      <c r="S35" s="96">
        <f t="shared" si="3"/>
        <v>0</v>
      </c>
      <c r="T35" s="96">
        <f t="shared" si="4"/>
        <v>328.32</v>
      </c>
    </row>
    <row r="36" spans="1:20" s="82" customFormat="1" x14ac:dyDescent="0.25">
      <c r="A36" s="229">
        <v>29</v>
      </c>
      <c r="B36" s="213" t="s">
        <v>637</v>
      </c>
      <c r="C36" s="213" t="s">
        <v>639</v>
      </c>
      <c r="D36" s="213">
        <v>2019</v>
      </c>
      <c r="E36" s="216">
        <f t="shared" si="1"/>
        <v>5</v>
      </c>
      <c r="F36" s="213" t="s">
        <v>34</v>
      </c>
      <c r="G36" s="213" t="s">
        <v>640</v>
      </c>
      <c r="H36" s="213" t="s">
        <v>642</v>
      </c>
      <c r="I36" s="213" t="s">
        <v>64</v>
      </c>
      <c r="J36" s="80"/>
      <c r="K36" s="80"/>
      <c r="L36" s="80"/>
      <c r="M36" s="80"/>
      <c r="N36" s="27"/>
      <c r="O36" s="27"/>
      <c r="P36" s="27"/>
      <c r="Q36" s="40"/>
      <c r="R36" s="96">
        <f t="shared" si="2"/>
        <v>0</v>
      </c>
      <c r="S36" s="96">
        <f t="shared" si="3"/>
        <v>0</v>
      </c>
      <c r="T36" s="96">
        <f t="shared" si="4"/>
        <v>0</v>
      </c>
    </row>
    <row r="37" spans="1:20" s="82" customFormat="1" x14ac:dyDescent="0.25">
      <c r="A37" s="229">
        <v>30</v>
      </c>
      <c r="B37" s="213" t="s">
        <v>638</v>
      </c>
      <c r="C37" s="213" t="s">
        <v>639</v>
      </c>
      <c r="D37" s="213">
        <v>2020</v>
      </c>
      <c r="E37" s="216">
        <f t="shared" si="1"/>
        <v>4</v>
      </c>
      <c r="F37" s="213" t="s">
        <v>34</v>
      </c>
      <c r="G37" s="213" t="s">
        <v>640</v>
      </c>
      <c r="H37" s="213" t="s">
        <v>643</v>
      </c>
      <c r="I37" s="213" t="s">
        <v>64</v>
      </c>
      <c r="J37" s="80"/>
      <c r="K37" s="80"/>
      <c r="L37" s="80"/>
      <c r="M37" s="80"/>
      <c r="N37" s="27"/>
      <c r="O37" s="27"/>
      <c r="P37" s="27"/>
      <c r="Q37" s="40"/>
      <c r="R37" s="96">
        <f t="shared" si="2"/>
        <v>0</v>
      </c>
      <c r="S37" s="96">
        <f t="shared" si="3"/>
        <v>0</v>
      </c>
      <c r="T37" s="96">
        <f t="shared" si="4"/>
        <v>0</v>
      </c>
    </row>
    <row r="38" spans="1:20" s="82" customFormat="1" x14ac:dyDescent="0.25">
      <c r="A38" s="159"/>
      <c r="B38" s="159"/>
      <c r="C38" s="159"/>
      <c r="D38" s="159"/>
      <c r="E38" s="191"/>
      <c r="F38" s="159"/>
      <c r="G38" s="159"/>
      <c r="H38" s="159"/>
      <c r="I38" s="159"/>
      <c r="J38" s="80"/>
      <c r="K38" s="80"/>
      <c r="L38" s="80"/>
      <c r="M38" s="80"/>
      <c r="N38" s="27"/>
      <c r="O38" s="27"/>
      <c r="P38" s="27"/>
      <c r="Q38" s="40"/>
      <c r="R38" s="96">
        <f t="shared" si="2"/>
        <v>0</v>
      </c>
      <c r="S38" s="96">
        <f t="shared" si="3"/>
        <v>0</v>
      </c>
      <c r="T38" s="96">
        <f t="shared" si="4"/>
        <v>0</v>
      </c>
    </row>
    <row r="39" spans="1:20" s="82" customFormat="1" x14ac:dyDescent="0.25">
      <c r="A39" s="159"/>
      <c r="B39" s="159"/>
      <c r="C39" s="159"/>
      <c r="D39" s="159"/>
      <c r="E39" s="191"/>
      <c r="F39" s="159"/>
      <c r="G39" s="159"/>
      <c r="H39" s="159"/>
      <c r="I39" s="159"/>
      <c r="J39" s="80"/>
      <c r="K39" s="80"/>
      <c r="L39" s="80"/>
      <c r="M39" s="80"/>
      <c r="N39" s="27"/>
      <c r="O39" s="27"/>
      <c r="P39" s="27"/>
      <c r="Q39" s="40"/>
      <c r="R39" s="96">
        <f t="shared" si="2"/>
        <v>0</v>
      </c>
      <c r="S39" s="96">
        <f t="shared" si="3"/>
        <v>0</v>
      </c>
      <c r="T39" s="96">
        <f t="shared" si="4"/>
        <v>0</v>
      </c>
    </row>
    <row r="40" spans="1:20" x14ac:dyDescent="0.25">
      <c r="A40" s="93"/>
      <c r="B40" s="94"/>
      <c r="C40" s="94"/>
      <c r="D40" s="93"/>
      <c r="E40" s="93"/>
      <c r="F40" s="93"/>
      <c r="G40" s="94"/>
      <c r="H40" s="93"/>
      <c r="I40" s="93"/>
      <c r="J40" s="95"/>
      <c r="K40" s="95"/>
      <c r="L40" s="95"/>
      <c r="M40" s="95"/>
      <c r="N40" s="95"/>
      <c r="O40" s="95"/>
      <c r="P40" s="95"/>
      <c r="Q40" s="95"/>
      <c r="R40" s="95"/>
      <c r="S40" s="96">
        <f t="shared" si="3"/>
        <v>0</v>
      </c>
      <c r="T40" s="94"/>
    </row>
    <row r="41" spans="1:20" x14ac:dyDescent="0.25">
      <c r="B41" s="1" t="s">
        <v>109</v>
      </c>
      <c r="C41" s="1"/>
      <c r="D41" s="7">
        <v>21</v>
      </c>
    </row>
    <row r="42" spans="1:20" x14ac:dyDescent="0.25">
      <c r="B42" s="1" t="s">
        <v>110</v>
      </c>
      <c r="C42" s="1"/>
      <c r="D42" s="7">
        <v>12</v>
      </c>
      <c r="G42" s="45"/>
    </row>
    <row r="43" spans="1:20" x14ac:dyDescent="0.25">
      <c r="B43" s="1" t="s">
        <v>229</v>
      </c>
      <c r="D43" s="7">
        <v>17</v>
      </c>
      <c r="E43" s="11"/>
      <c r="F43" s="11"/>
      <c r="G43" s="110"/>
    </row>
    <row r="44" spans="1:20" x14ac:dyDescent="0.25">
      <c r="E44" s="111"/>
      <c r="F44" s="11"/>
      <c r="G44" s="119"/>
    </row>
    <row r="45" spans="1:20" x14ac:dyDescent="0.25">
      <c r="E45" s="82"/>
      <c r="F45" s="11"/>
      <c r="G45" s="148" t="s">
        <v>569</v>
      </c>
    </row>
    <row r="46" spans="1:20" x14ac:dyDescent="0.25">
      <c r="E46" s="110"/>
      <c r="F46" s="110"/>
      <c r="G46" s="149" t="s">
        <v>570</v>
      </c>
    </row>
    <row r="47" spans="1:20" x14ac:dyDescent="0.25">
      <c r="E47" s="119"/>
      <c r="F47" s="11"/>
      <c r="G47" s="150" t="s">
        <v>571</v>
      </c>
    </row>
    <row r="48" spans="1:20" x14ac:dyDescent="0.25">
      <c r="E48" s="117"/>
      <c r="F48" s="11"/>
      <c r="G48" s="192" t="s">
        <v>615</v>
      </c>
    </row>
    <row r="49" spans="6:7" x14ac:dyDescent="0.25">
      <c r="F49" s="11"/>
      <c r="G49" s="215" t="s">
        <v>620</v>
      </c>
    </row>
    <row r="50" spans="6:7" x14ac:dyDescent="0.25">
      <c r="G50" s="204" t="s">
        <v>617</v>
      </c>
    </row>
  </sheetData>
  <phoneticPr fontId="26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45"/>
  <sheetViews>
    <sheetView showZeros="0" topLeftCell="A4" zoomScale="70" zoomScaleNormal="70" workbookViewId="0">
      <selection activeCell="S8" sqref="S8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2.109375" style="5" bestFit="1" customWidth="1"/>
    <col min="6" max="6" width="11.88671875" style="5" customWidth="1"/>
    <col min="7" max="7" width="37" style="11" bestFit="1" customWidth="1"/>
    <col min="8" max="8" width="22.6640625" style="5" bestFit="1" customWidth="1"/>
    <col min="9" max="9" width="28" style="5" bestFit="1" customWidth="1"/>
    <col min="10" max="10" width="19.109375" style="15" bestFit="1" customWidth="1"/>
    <col min="11" max="13" width="19.109375" style="15" customWidth="1"/>
    <col min="14" max="14" width="14.6640625" style="15" bestFit="1" customWidth="1"/>
    <col min="15" max="17" width="14.6640625" style="15" customWidth="1"/>
    <col min="18" max="18" width="17.44140625" style="15" customWidth="1"/>
    <col min="19" max="19" width="16.33203125" style="5" customWidth="1"/>
    <col min="20" max="20" width="13.886718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9</v>
      </c>
      <c r="H3" s="6" t="s">
        <v>614</v>
      </c>
    </row>
    <row r="4" spans="1:20" ht="18" customHeight="1" x14ac:dyDescent="0.25"/>
    <row r="5" spans="1:20" ht="30" x14ac:dyDescent="0.5">
      <c r="E5" s="123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SUM(J8:J35)</f>
        <v>610.5</v>
      </c>
      <c r="K6" s="23">
        <f t="shared" si="0"/>
        <v>1158.5</v>
      </c>
      <c r="L6" s="23">
        <f t="shared" si="0"/>
        <v>990</v>
      </c>
      <c r="M6" s="23">
        <f t="shared" si="0"/>
        <v>706.31999999999994</v>
      </c>
      <c r="N6" s="124">
        <f t="shared" si="0"/>
        <v>796.06999999999994</v>
      </c>
      <c r="O6" s="124">
        <f t="shared" si="0"/>
        <v>1926.71</v>
      </c>
      <c r="P6" s="124">
        <f t="shared" si="0"/>
        <v>1636.85</v>
      </c>
      <c r="Q6" s="124">
        <f t="shared" si="0"/>
        <v>513</v>
      </c>
      <c r="R6" s="25">
        <f t="shared" si="0"/>
        <v>1406.5700000000002</v>
      </c>
      <c r="S6" s="25">
        <f t="shared" si="0"/>
        <v>5712.0599999999995</v>
      </c>
      <c r="T6" s="25">
        <f t="shared" si="0"/>
        <v>1219.32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98" t="s">
        <v>22</v>
      </c>
      <c r="O7" s="47" t="s">
        <v>22</v>
      </c>
      <c r="P7" s="47" t="s">
        <v>22</v>
      </c>
      <c r="Q7" s="47" t="s">
        <v>22</v>
      </c>
      <c r="R7" s="21" t="s">
        <v>7</v>
      </c>
      <c r="S7" s="21" t="s">
        <v>7</v>
      </c>
      <c r="T7" s="21" t="s">
        <v>7</v>
      </c>
    </row>
    <row r="8" spans="1:20" s="82" customFormat="1" ht="15" customHeight="1" x14ac:dyDescent="0.25">
      <c r="A8" s="33">
        <v>1</v>
      </c>
      <c r="B8" s="151" t="s">
        <v>32</v>
      </c>
      <c r="C8" s="151" t="s">
        <v>33</v>
      </c>
      <c r="D8" s="153">
        <v>2013</v>
      </c>
      <c r="E8" s="153">
        <f t="shared" ref="E8:E32" si="1">$E$5-D8</f>
        <v>11</v>
      </c>
      <c r="F8" s="158" t="s">
        <v>34</v>
      </c>
      <c r="G8" s="152" t="s">
        <v>430</v>
      </c>
      <c r="H8" s="152" t="s">
        <v>431</v>
      </c>
      <c r="I8" s="152" t="s">
        <v>31</v>
      </c>
      <c r="J8" s="26">
        <v>74.25</v>
      </c>
      <c r="K8" s="26">
        <v>180.75</v>
      </c>
      <c r="L8" s="26">
        <v>153.75</v>
      </c>
      <c r="M8" s="26"/>
      <c r="N8" s="27"/>
      <c r="O8" s="38"/>
      <c r="P8" s="38"/>
      <c r="Q8" s="38"/>
      <c r="R8" s="96">
        <f t="shared" ref="R8:R34" si="2">SUM(J8+N8)</f>
        <v>74.25</v>
      </c>
      <c r="S8" s="96">
        <f t="shared" ref="S8:S34" si="3">SUM(K8+L8+O8+P8)</f>
        <v>334.5</v>
      </c>
      <c r="T8" s="96">
        <f t="shared" ref="T8:T34" si="4">SUM(M8+Q8)</f>
        <v>0</v>
      </c>
    </row>
    <row r="9" spans="1:20" s="82" customFormat="1" ht="15" customHeight="1" x14ac:dyDescent="0.25">
      <c r="A9" s="33">
        <v>2</v>
      </c>
      <c r="B9" s="151" t="s">
        <v>210</v>
      </c>
      <c r="C9" s="151" t="s">
        <v>33</v>
      </c>
      <c r="D9" s="153">
        <v>2019</v>
      </c>
      <c r="E9" s="153">
        <f t="shared" si="1"/>
        <v>5</v>
      </c>
      <c r="F9" s="158" t="s">
        <v>30</v>
      </c>
      <c r="G9" s="152" t="s">
        <v>344</v>
      </c>
      <c r="H9" s="152" t="s">
        <v>432</v>
      </c>
      <c r="I9" s="152" t="s">
        <v>31</v>
      </c>
      <c r="J9" s="26">
        <v>74.25</v>
      </c>
      <c r="K9" s="26">
        <v>180.75</v>
      </c>
      <c r="L9" s="26">
        <v>153.75</v>
      </c>
      <c r="M9" s="26"/>
      <c r="N9" s="27"/>
      <c r="O9" s="38"/>
      <c r="P9" s="38"/>
      <c r="Q9" s="38"/>
      <c r="R9" s="96">
        <f t="shared" si="2"/>
        <v>74.25</v>
      </c>
      <c r="S9" s="96">
        <f t="shared" si="3"/>
        <v>334.5</v>
      </c>
      <c r="T9" s="96">
        <f t="shared" si="4"/>
        <v>0</v>
      </c>
    </row>
    <row r="10" spans="1:20" s="82" customFormat="1" ht="15" customHeight="1" x14ac:dyDescent="0.25">
      <c r="A10" s="33">
        <v>3</v>
      </c>
      <c r="B10" s="193" t="s">
        <v>40</v>
      </c>
      <c r="C10" s="193" t="s">
        <v>41</v>
      </c>
      <c r="D10" s="194">
        <v>2014</v>
      </c>
      <c r="E10" s="194">
        <f t="shared" si="1"/>
        <v>10</v>
      </c>
      <c r="F10" s="195" t="s">
        <v>34</v>
      </c>
      <c r="G10" s="105" t="s">
        <v>42</v>
      </c>
      <c r="H10" s="105" t="s">
        <v>155</v>
      </c>
      <c r="I10" s="105" t="s">
        <v>43</v>
      </c>
      <c r="J10" s="26">
        <v>82.5</v>
      </c>
      <c r="K10" s="26">
        <v>217.75</v>
      </c>
      <c r="L10" s="26">
        <v>187.5</v>
      </c>
      <c r="M10" s="26">
        <v>135</v>
      </c>
      <c r="N10" s="27"/>
      <c r="O10" s="38"/>
      <c r="P10" s="38"/>
      <c r="Q10" s="38"/>
      <c r="R10" s="96">
        <f t="shared" si="2"/>
        <v>82.5</v>
      </c>
      <c r="S10" s="96">
        <f t="shared" si="3"/>
        <v>405.25</v>
      </c>
      <c r="T10" s="96">
        <f t="shared" si="4"/>
        <v>135</v>
      </c>
    </row>
    <row r="11" spans="1:20" s="82" customFormat="1" ht="15.6" customHeight="1" x14ac:dyDescent="0.25">
      <c r="A11" s="33">
        <v>4</v>
      </c>
      <c r="B11" s="151" t="s">
        <v>82</v>
      </c>
      <c r="C11" s="151" t="s">
        <v>91</v>
      </c>
      <c r="D11" s="153">
        <v>2013</v>
      </c>
      <c r="E11" s="152">
        <f t="shared" si="1"/>
        <v>11</v>
      </c>
      <c r="F11" s="152" t="s">
        <v>34</v>
      </c>
      <c r="G11" s="152" t="s">
        <v>92</v>
      </c>
      <c r="H11" s="152" t="s">
        <v>308</v>
      </c>
      <c r="I11" s="163" t="s">
        <v>89</v>
      </c>
      <c r="J11" s="80"/>
      <c r="K11" s="80"/>
      <c r="L11" s="80"/>
      <c r="M11" s="80"/>
      <c r="N11" s="27">
        <v>240.68</v>
      </c>
      <c r="O11" s="48">
        <v>556.91999999999996</v>
      </c>
      <c r="P11" s="48">
        <v>469.4</v>
      </c>
      <c r="Q11" s="48"/>
      <c r="R11" s="96">
        <f t="shared" si="2"/>
        <v>240.68</v>
      </c>
      <c r="S11" s="96">
        <f t="shared" si="3"/>
        <v>1026.32</v>
      </c>
      <c r="T11" s="96">
        <f t="shared" si="4"/>
        <v>0</v>
      </c>
    </row>
    <row r="12" spans="1:20" s="82" customFormat="1" x14ac:dyDescent="0.25">
      <c r="A12" s="33">
        <v>5</v>
      </c>
      <c r="B12" s="151" t="s">
        <v>90</v>
      </c>
      <c r="C12" s="151" t="s">
        <v>91</v>
      </c>
      <c r="D12" s="153">
        <v>2014</v>
      </c>
      <c r="E12" s="152">
        <f t="shared" si="1"/>
        <v>10</v>
      </c>
      <c r="F12" s="152" t="s">
        <v>30</v>
      </c>
      <c r="G12" s="152" t="s">
        <v>92</v>
      </c>
      <c r="H12" s="152" t="s">
        <v>309</v>
      </c>
      <c r="I12" s="163" t="s">
        <v>89</v>
      </c>
      <c r="J12" s="80"/>
      <c r="K12" s="80"/>
      <c r="L12" s="80"/>
      <c r="M12" s="80"/>
      <c r="N12" s="27"/>
      <c r="O12" s="48"/>
      <c r="P12" s="48"/>
      <c r="Q12" s="92"/>
      <c r="R12" s="96">
        <f t="shared" si="2"/>
        <v>0</v>
      </c>
      <c r="S12" s="96">
        <f t="shared" si="3"/>
        <v>0</v>
      </c>
      <c r="T12" s="96">
        <f t="shared" si="4"/>
        <v>0</v>
      </c>
    </row>
    <row r="13" spans="1:20" s="82" customFormat="1" x14ac:dyDescent="0.25">
      <c r="A13" s="33">
        <v>6</v>
      </c>
      <c r="B13" s="151" t="s">
        <v>230</v>
      </c>
      <c r="C13" s="151" t="s">
        <v>91</v>
      </c>
      <c r="D13" s="153">
        <v>2019</v>
      </c>
      <c r="E13" s="152">
        <f t="shared" si="1"/>
        <v>5</v>
      </c>
      <c r="F13" s="152" t="s">
        <v>30</v>
      </c>
      <c r="G13" s="152" t="s">
        <v>92</v>
      </c>
      <c r="H13" s="152" t="s">
        <v>310</v>
      </c>
      <c r="I13" s="163" t="s">
        <v>89</v>
      </c>
      <c r="J13" s="80"/>
      <c r="K13" s="80"/>
      <c r="L13" s="80"/>
      <c r="M13" s="80"/>
      <c r="N13" s="27"/>
      <c r="O13" s="48"/>
      <c r="P13" s="48"/>
      <c r="Q13" s="92"/>
      <c r="R13" s="96">
        <f t="shared" si="2"/>
        <v>0</v>
      </c>
      <c r="S13" s="96">
        <f t="shared" si="3"/>
        <v>0</v>
      </c>
      <c r="T13" s="96">
        <f t="shared" si="4"/>
        <v>0</v>
      </c>
    </row>
    <row r="14" spans="1:20" s="82" customFormat="1" x14ac:dyDescent="0.25">
      <c r="A14" s="33">
        <v>7</v>
      </c>
      <c r="B14" s="151" t="s">
        <v>461</v>
      </c>
      <c r="C14" s="151" t="s">
        <v>91</v>
      </c>
      <c r="D14" s="153">
        <v>2020</v>
      </c>
      <c r="E14" s="152">
        <f t="shared" si="1"/>
        <v>4</v>
      </c>
      <c r="F14" s="152" t="s">
        <v>34</v>
      </c>
      <c r="G14" s="152" t="s">
        <v>92</v>
      </c>
      <c r="H14" s="152"/>
      <c r="I14" s="163" t="s">
        <v>89</v>
      </c>
      <c r="J14" s="80"/>
      <c r="K14" s="80"/>
      <c r="L14" s="80"/>
      <c r="M14" s="80"/>
      <c r="N14" s="27"/>
      <c r="O14" s="48"/>
      <c r="P14" s="48"/>
      <c r="Q14" s="92"/>
      <c r="R14" s="96">
        <f t="shared" si="2"/>
        <v>0</v>
      </c>
      <c r="S14" s="96">
        <f t="shared" si="3"/>
        <v>0</v>
      </c>
      <c r="T14" s="96">
        <f t="shared" si="4"/>
        <v>0</v>
      </c>
    </row>
    <row r="15" spans="1:20" x14ac:dyDescent="0.25">
      <c r="A15" s="33">
        <v>8</v>
      </c>
      <c r="B15" s="151" t="s">
        <v>239</v>
      </c>
      <c r="C15" s="151" t="s">
        <v>240</v>
      </c>
      <c r="D15" s="152">
        <v>2011</v>
      </c>
      <c r="E15" s="152">
        <f t="shared" si="1"/>
        <v>13</v>
      </c>
      <c r="F15" s="152" t="s">
        <v>34</v>
      </c>
      <c r="G15" s="152" t="s">
        <v>236</v>
      </c>
      <c r="H15" s="152" t="s">
        <v>237</v>
      </c>
      <c r="I15" s="152" t="s">
        <v>238</v>
      </c>
      <c r="J15" s="26">
        <v>82.5</v>
      </c>
      <c r="K15" s="26">
        <v>217.75</v>
      </c>
      <c r="L15" s="26">
        <v>187.5</v>
      </c>
      <c r="M15" s="80"/>
      <c r="N15" s="27"/>
      <c r="O15" s="27"/>
      <c r="P15" s="27"/>
      <c r="Q15" s="102"/>
      <c r="R15" s="96">
        <f t="shared" si="2"/>
        <v>82.5</v>
      </c>
      <c r="S15" s="96">
        <f t="shared" si="3"/>
        <v>405.25</v>
      </c>
      <c r="T15" s="96">
        <f t="shared" si="4"/>
        <v>0</v>
      </c>
    </row>
    <row r="16" spans="1:20" x14ac:dyDescent="0.25">
      <c r="A16" s="33">
        <v>9</v>
      </c>
      <c r="B16" s="151" t="s">
        <v>186</v>
      </c>
      <c r="C16" s="151" t="s">
        <v>259</v>
      </c>
      <c r="D16" s="152">
        <v>2015</v>
      </c>
      <c r="E16" s="152">
        <f t="shared" si="1"/>
        <v>9</v>
      </c>
      <c r="F16" s="152" t="s">
        <v>30</v>
      </c>
      <c r="G16" s="152" t="s">
        <v>260</v>
      </c>
      <c r="H16" s="152" t="s">
        <v>261</v>
      </c>
      <c r="I16" s="152" t="s">
        <v>89</v>
      </c>
      <c r="J16" s="26"/>
      <c r="K16" s="26"/>
      <c r="L16" s="26"/>
      <c r="M16" s="80"/>
      <c r="N16" s="27">
        <v>41.25</v>
      </c>
      <c r="O16" s="27">
        <v>108.88</v>
      </c>
      <c r="P16" s="27">
        <v>93.75</v>
      </c>
      <c r="Q16" s="27"/>
      <c r="R16" s="96">
        <f t="shared" si="2"/>
        <v>41.25</v>
      </c>
      <c r="S16" s="96">
        <f t="shared" si="3"/>
        <v>202.63</v>
      </c>
      <c r="T16" s="96">
        <f t="shared" si="4"/>
        <v>0</v>
      </c>
    </row>
    <row r="17" spans="1:20" x14ac:dyDescent="0.25">
      <c r="A17" s="33">
        <v>10</v>
      </c>
      <c r="B17" s="193" t="s">
        <v>337</v>
      </c>
      <c r="C17" s="193" t="s">
        <v>339</v>
      </c>
      <c r="D17" s="105">
        <v>2014</v>
      </c>
      <c r="E17" s="105">
        <f t="shared" si="1"/>
        <v>10</v>
      </c>
      <c r="F17" s="105" t="s">
        <v>30</v>
      </c>
      <c r="G17" s="105" t="s">
        <v>341</v>
      </c>
      <c r="H17" s="105" t="s">
        <v>342</v>
      </c>
      <c r="I17" s="105" t="s">
        <v>343</v>
      </c>
      <c r="J17" s="26">
        <v>148.5</v>
      </c>
      <c r="K17" s="135">
        <v>361.5</v>
      </c>
      <c r="L17" s="135">
        <v>307.5</v>
      </c>
      <c r="M17" s="135">
        <v>243</v>
      </c>
      <c r="N17" s="136"/>
      <c r="O17" s="136"/>
      <c r="P17" s="136"/>
      <c r="Q17" s="102"/>
      <c r="R17" s="96">
        <f t="shared" si="2"/>
        <v>148.5</v>
      </c>
      <c r="S17" s="96">
        <f t="shared" si="3"/>
        <v>669</v>
      </c>
      <c r="T17" s="96">
        <f t="shared" si="4"/>
        <v>243</v>
      </c>
    </row>
    <row r="18" spans="1:20" ht="12.6" customHeight="1" x14ac:dyDescent="0.25">
      <c r="A18" s="33">
        <v>11</v>
      </c>
      <c r="B18" s="193" t="s">
        <v>338</v>
      </c>
      <c r="C18" s="193" t="s">
        <v>340</v>
      </c>
      <c r="D18" s="105">
        <v>2016</v>
      </c>
      <c r="E18" s="105">
        <f t="shared" si="1"/>
        <v>8</v>
      </c>
      <c r="F18" s="105" t="s">
        <v>30</v>
      </c>
      <c r="G18" s="105" t="s">
        <v>341</v>
      </c>
      <c r="H18" s="105" t="s">
        <v>420</v>
      </c>
      <c r="I18" s="105" t="s">
        <v>343</v>
      </c>
      <c r="J18" s="80"/>
      <c r="K18" s="80"/>
      <c r="L18" s="80"/>
      <c r="M18" s="80"/>
      <c r="N18" s="27"/>
      <c r="O18" s="27"/>
      <c r="P18" s="27"/>
      <c r="Q18" s="102"/>
      <c r="R18" s="96">
        <f t="shared" si="2"/>
        <v>0</v>
      </c>
      <c r="S18" s="96">
        <f t="shared" si="3"/>
        <v>0</v>
      </c>
      <c r="T18" s="96">
        <f t="shared" si="4"/>
        <v>0</v>
      </c>
    </row>
    <row r="19" spans="1:20" x14ac:dyDescent="0.25">
      <c r="A19" s="58">
        <v>12</v>
      </c>
      <c r="B19" s="106" t="s">
        <v>399</v>
      </c>
      <c r="C19" s="154" t="s">
        <v>414</v>
      </c>
      <c r="D19" s="155">
        <v>2017</v>
      </c>
      <c r="E19" s="157">
        <f t="shared" si="1"/>
        <v>7</v>
      </c>
      <c r="F19" s="155" t="s">
        <v>30</v>
      </c>
      <c r="G19" s="155" t="s">
        <v>415</v>
      </c>
      <c r="H19" s="155" t="s">
        <v>416</v>
      </c>
      <c r="I19" s="155" t="s">
        <v>89</v>
      </c>
      <c r="J19" s="90"/>
      <c r="K19" s="80"/>
      <c r="L19" s="80"/>
      <c r="M19" s="26"/>
      <c r="N19" s="27">
        <v>82.5</v>
      </c>
      <c r="O19" s="27">
        <v>217.75</v>
      </c>
      <c r="P19" s="27">
        <v>187.5</v>
      </c>
      <c r="Q19" s="27"/>
      <c r="R19" s="96">
        <f t="shared" si="2"/>
        <v>82.5</v>
      </c>
      <c r="S19" s="96">
        <f t="shared" si="3"/>
        <v>405.25</v>
      </c>
      <c r="T19" s="96">
        <f t="shared" si="4"/>
        <v>0</v>
      </c>
    </row>
    <row r="20" spans="1:20" x14ac:dyDescent="0.25">
      <c r="A20" s="141">
        <v>13</v>
      </c>
      <c r="B20" s="156" t="s">
        <v>417</v>
      </c>
      <c r="C20" s="156" t="s">
        <v>418</v>
      </c>
      <c r="D20" s="157">
        <v>2012</v>
      </c>
      <c r="E20" s="157">
        <f t="shared" si="1"/>
        <v>12</v>
      </c>
      <c r="F20" s="157" t="s">
        <v>30</v>
      </c>
      <c r="G20" s="157" t="s">
        <v>419</v>
      </c>
      <c r="H20" s="157" t="s">
        <v>421</v>
      </c>
      <c r="I20" s="157" t="s">
        <v>343</v>
      </c>
      <c r="J20" s="86"/>
      <c r="K20" s="86"/>
      <c r="L20" s="86"/>
      <c r="M20" s="39"/>
      <c r="N20" s="48">
        <v>82.5</v>
      </c>
      <c r="O20" s="48">
        <v>217.5</v>
      </c>
      <c r="P20" s="48">
        <v>187.5</v>
      </c>
      <c r="Q20" s="48"/>
      <c r="R20" s="96">
        <f t="shared" si="2"/>
        <v>82.5</v>
      </c>
      <c r="S20" s="96">
        <f t="shared" si="3"/>
        <v>405</v>
      </c>
      <c r="T20" s="96">
        <f t="shared" si="4"/>
        <v>0</v>
      </c>
    </row>
    <row r="21" spans="1:20" x14ac:dyDescent="0.25">
      <c r="A21" s="33">
        <v>14</v>
      </c>
      <c r="B21" s="100" t="s">
        <v>481</v>
      </c>
      <c r="C21" s="100" t="s">
        <v>483</v>
      </c>
      <c r="D21" s="33">
        <v>2014</v>
      </c>
      <c r="E21" s="33">
        <f t="shared" si="1"/>
        <v>10</v>
      </c>
      <c r="F21" s="33" t="s">
        <v>34</v>
      </c>
      <c r="G21" s="33" t="s">
        <v>484</v>
      </c>
      <c r="H21" s="33" t="s">
        <v>485</v>
      </c>
      <c r="I21" s="33" t="s">
        <v>343</v>
      </c>
      <c r="J21" s="26">
        <v>148.5</v>
      </c>
      <c r="K21" s="80"/>
      <c r="L21" s="80"/>
      <c r="M21" s="26"/>
      <c r="N21" s="27"/>
      <c r="O21" s="27"/>
      <c r="P21" s="27"/>
      <c r="Q21" s="27"/>
      <c r="R21" s="96">
        <f t="shared" si="2"/>
        <v>148.5</v>
      </c>
      <c r="S21" s="96">
        <f t="shared" si="3"/>
        <v>0</v>
      </c>
      <c r="T21" s="96">
        <f t="shared" si="4"/>
        <v>0</v>
      </c>
    </row>
    <row r="22" spans="1:20" x14ac:dyDescent="0.25">
      <c r="A22" s="33">
        <v>15</v>
      </c>
      <c r="B22" s="100" t="s">
        <v>482</v>
      </c>
      <c r="C22" s="100" t="s">
        <v>483</v>
      </c>
      <c r="D22" s="33">
        <v>2014</v>
      </c>
      <c r="E22" s="33">
        <f t="shared" si="1"/>
        <v>10</v>
      </c>
      <c r="F22" s="33" t="s">
        <v>30</v>
      </c>
      <c r="G22" s="33" t="s">
        <v>484</v>
      </c>
      <c r="H22" s="33" t="s">
        <v>486</v>
      </c>
      <c r="I22" s="33" t="s">
        <v>343</v>
      </c>
      <c r="J22" s="80"/>
      <c r="K22" s="80"/>
      <c r="L22" s="80"/>
      <c r="M22" s="26"/>
      <c r="N22" s="27"/>
      <c r="O22" s="27"/>
      <c r="P22" s="27"/>
      <c r="Q22" s="27"/>
      <c r="R22" s="96">
        <f t="shared" si="2"/>
        <v>0</v>
      </c>
      <c r="S22" s="96">
        <f t="shared" si="3"/>
        <v>0</v>
      </c>
      <c r="T22" s="96">
        <f t="shared" si="4"/>
        <v>0</v>
      </c>
    </row>
    <row r="23" spans="1:20" x14ac:dyDescent="0.25">
      <c r="A23" s="33">
        <v>16</v>
      </c>
      <c r="B23" s="151" t="s">
        <v>541</v>
      </c>
      <c r="C23" s="151" t="s">
        <v>540</v>
      </c>
      <c r="D23" s="152">
        <v>2017</v>
      </c>
      <c r="E23" s="152">
        <f t="shared" si="1"/>
        <v>7</v>
      </c>
      <c r="F23" s="152" t="s">
        <v>30</v>
      </c>
      <c r="G23" s="152" t="s">
        <v>539</v>
      </c>
      <c r="H23" s="152" t="s">
        <v>538</v>
      </c>
      <c r="I23" s="152" t="s">
        <v>89</v>
      </c>
      <c r="J23" s="80"/>
      <c r="K23" s="80"/>
      <c r="L23" s="80"/>
      <c r="M23" s="26"/>
      <c r="N23" s="27">
        <v>200.64</v>
      </c>
      <c r="O23" s="27">
        <v>464.16</v>
      </c>
      <c r="P23" s="27">
        <v>391.2</v>
      </c>
      <c r="Q23" s="27"/>
      <c r="R23" s="96">
        <f t="shared" si="2"/>
        <v>200.64</v>
      </c>
      <c r="S23" s="96">
        <f t="shared" si="3"/>
        <v>855.36</v>
      </c>
      <c r="T23" s="96">
        <f t="shared" si="4"/>
        <v>0</v>
      </c>
    </row>
    <row r="24" spans="1:20" x14ac:dyDescent="0.25">
      <c r="A24" s="33">
        <v>17</v>
      </c>
      <c r="B24" s="151" t="s">
        <v>542</v>
      </c>
      <c r="C24" s="151" t="s">
        <v>540</v>
      </c>
      <c r="D24" s="152">
        <v>2017</v>
      </c>
      <c r="E24" s="152">
        <f t="shared" si="1"/>
        <v>7</v>
      </c>
      <c r="F24" s="152" t="s">
        <v>34</v>
      </c>
      <c r="G24" s="152" t="s">
        <v>539</v>
      </c>
      <c r="H24" s="152" t="s">
        <v>544</v>
      </c>
      <c r="I24" s="152" t="s">
        <v>89</v>
      </c>
      <c r="J24" s="80"/>
      <c r="K24" s="80"/>
      <c r="L24" s="80"/>
      <c r="M24" s="26"/>
      <c r="N24" s="27"/>
      <c r="O24" s="27"/>
      <c r="P24" s="27"/>
      <c r="Q24" s="27"/>
      <c r="R24" s="96">
        <f t="shared" si="2"/>
        <v>0</v>
      </c>
      <c r="S24" s="96">
        <f t="shared" si="3"/>
        <v>0</v>
      </c>
      <c r="T24" s="96">
        <f t="shared" si="4"/>
        <v>0</v>
      </c>
    </row>
    <row r="25" spans="1:20" x14ac:dyDescent="0.25">
      <c r="A25" s="33">
        <v>18</v>
      </c>
      <c r="B25" s="151" t="s">
        <v>543</v>
      </c>
      <c r="C25" s="151" t="s">
        <v>540</v>
      </c>
      <c r="D25" s="152">
        <v>2015</v>
      </c>
      <c r="E25" s="152">
        <f t="shared" si="1"/>
        <v>9</v>
      </c>
      <c r="F25" s="152" t="s">
        <v>34</v>
      </c>
      <c r="G25" s="152" t="s">
        <v>539</v>
      </c>
      <c r="H25" s="152" t="s">
        <v>545</v>
      </c>
      <c r="I25" s="152" t="s">
        <v>89</v>
      </c>
      <c r="J25" s="103"/>
      <c r="K25" s="103"/>
      <c r="L25" s="103"/>
      <c r="M25" s="26"/>
      <c r="N25" s="102"/>
      <c r="O25" s="27"/>
      <c r="P25" s="27"/>
      <c r="Q25" s="102"/>
      <c r="R25" s="96">
        <f t="shared" si="2"/>
        <v>0</v>
      </c>
      <c r="S25" s="96">
        <f t="shared" si="3"/>
        <v>0</v>
      </c>
      <c r="T25" s="96">
        <f t="shared" si="4"/>
        <v>0</v>
      </c>
    </row>
    <row r="26" spans="1:20" x14ac:dyDescent="0.25">
      <c r="A26" s="33">
        <v>19</v>
      </c>
      <c r="B26" s="193" t="s">
        <v>556</v>
      </c>
      <c r="C26" s="193" t="s">
        <v>558</v>
      </c>
      <c r="D26" s="105">
        <v>2020</v>
      </c>
      <c r="E26" s="105">
        <f t="shared" si="1"/>
        <v>4</v>
      </c>
      <c r="F26" s="105" t="s">
        <v>34</v>
      </c>
      <c r="G26" s="105" t="s">
        <v>559</v>
      </c>
      <c r="H26" s="105" t="s">
        <v>560</v>
      </c>
      <c r="I26" s="105" t="s">
        <v>561</v>
      </c>
      <c r="J26" s="103"/>
      <c r="K26" s="103"/>
      <c r="L26" s="103"/>
      <c r="M26" s="26"/>
      <c r="N26" s="27">
        <v>148.5</v>
      </c>
      <c r="O26" s="27">
        <v>361.5</v>
      </c>
      <c r="P26" s="27">
        <v>307.5</v>
      </c>
      <c r="Q26" s="27">
        <v>243</v>
      </c>
      <c r="R26" s="96">
        <f t="shared" si="2"/>
        <v>148.5</v>
      </c>
      <c r="S26" s="96">
        <f t="shared" si="3"/>
        <v>669</v>
      </c>
      <c r="T26" s="96">
        <f t="shared" si="4"/>
        <v>243</v>
      </c>
    </row>
    <row r="27" spans="1:20" x14ac:dyDescent="0.25">
      <c r="A27" s="33">
        <v>20</v>
      </c>
      <c r="B27" s="193" t="s">
        <v>557</v>
      </c>
      <c r="C27" s="193" t="s">
        <v>558</v>
      </c>
      <c r="D27" s="105">
        <v>2020</v>
      </c>
      <c r="E27" s="105">
        <f t="shared" si="1"/>
        <v>4</v>
      </c>
      <c r="F27" s="105" t="s">
        <v>34</v>
      </c>
      <c r="G27" s="105" t="s">
        <v>559</v>
      </c>
      <c r="H27" s="105" t="s">
        <v>562</v>
      </c>
      <c r="I27" s="105" t="s">
        <v>561</v>
      </c>
      <c r="J27" s="103"/>
      <c r="K27" s="103"/>
      <c r="L27" s="103"/>
      <c r="M27" s="26"/>
      <c r="N27" s="102"/>
      <c r="O27" s="102"/>
      <c r="P27" s="102"/>
      <c r="Q27" s="27"/>
      <c r="R27" s="96">
        <f t="shared" si="2"/>
        <v>0</v>
      </c>
      <c r="S27" s="96">
        <f t="shared" si="3"/>
        <v>0</v>
      </c>
      <c r="T27" s="96">
        <f t="shared" si="4"/>
        <v>0</v>
      </c>
    </row>
    <row r="28" spans="1:20" x14ac:dyDescent="0.25">
      <c r="A28" s="100">
        <v>21</v>
      </c>
      <c r="B28" s="209" t="s">
        <v>535</v>
      </c>
      <c r="C28" s="209" t="s">
        <v>696</v>
      </c>
      <c r="D28" s="209">
        <v>2014</v>
      </c>
      <c r="E28" s="209">
        <f t="shared" si="1"/>
        <v>10</v>
      </c>
      <c r="F28" s="209" t="s">
        <v>30</v>
      </c>
      <c r="G28" s="209" t="s">
        <v>691</v>
      </c>
      <c r="H28" s="209" t="s">
        <v>692</v>
      </c>
      <c r="I28" s="209" t="s">
        <v>31</v>
      </c>
      <c r="J28" s="103"/>
      <c r="K28" s="103"/>
      <c r="L28" s="103"/>
      <c r="M28" s="26">
        <v>328.32</v>
      </c>
      <c r="N28" s="102"/>
      <c r="O28" s="102"/>
      <c r="P28" s="102"/>
      <c r="Q28" s="27"/>
      <c r="R28" s="96">
        <f t="shared" si="2"/>
        <v>0</v>
      </c>
      <c r="S28" s="96">
        <f t="shared" si="3"/>
        <v>0</v>
      </c>
      <c r="T28" s="96">
        <f t="shared" si="4"/>
        <v>328.32</v>
      </c>
    </row>
    <row r="29" spans="1:20" x14ac:dyDescent="0.25">
      <c r="A29" s="100">
        <v>22</v>
      </c>
      <c r="B29" s="209" t="s">
        <v>335</v>
      </c>
      <c r="C29" s="209" t="s">
        <v>696</v>
      </c>
      <c r="D29" s="209">
        <v>2016</v>
      </c>
      <c r="E29" s="209">
        <f t="shared" si="1"/>
        <v>8</v>
      </c>
      <c r="F29" s="209" t="s">
        <v>30</v>
      </c>
      <c r="G29" s="209" t="s">
        <v>691</v>
      </c>
      <c r="H29" s="209" t="s">
        <v>693</v>
      </c>
      <c r="I29" s="209" t="s">
        <v>31</v>
      </c>
      <c r="J29" s="103"/>
      <c r="K29" s="103"/>
      <c r="L29" s="103"/>
      <c r="M29" s="80"/>
      <c r="N29" s="102"/>
      <c r="O29" s="102"/>
      <c r="P29" s="102"/>
      <c r="Q29" s="27"/>
      <c r="R29" s="96">
        <f t="shared" si="2"/>
        <v>0</v>
      </c>
      <c r="S29" s="96">
        <f t="shared" si="3"/>
        <v>0</v>
      </c>
      <c r="T29" s="96">
        <f t="shared" si="4"/>
        <v>0</v>
      </c>
    </row>
    <row r="30" spans="1:20" x14ac:dyDescent="0.25">
      <c r="A30" s="100">
        <v>23</v>
      </c>
      <c r="B30" s="209" t="s">
        <v>695</v>
      </c>
      <c r="C30" s="209" t="s">
        <v>697</v>
      </c>
      <c r="D30" s="209">
        <v>2019</v>
      </c>
      <c r="E30" s="209">
        <f t="shared" si="1"/>
        <v>5</v>
      </c>
      <c r="F30" s="209" t="s">
        <v>34</v>
      </c>
      <c r="G30" s="209" t="s">
        <v>691</v>
      </c>
      <c r="H30" s="209" t="s">
        <v>694</v>
      </c>
      <c r="I30" s="209" t="s">
        <v>31</v>
      </c>
      <c r="J30" s="103"/>
      <c r="K30" s="103"/>
      <c r="L30" s="103"/>
      <c r="M30" s="80"/>
      <c r="N30" s="102"/>
      <c r="O30" s="102"/>
      <c r="P30" s="102"/>
      <c r="Q30" s="27"/>
      <c r="R30" s="96">
        <f t="shared" si="2"/>
        <v>0</v>
      </c>
      <c r="S30" s="96">
        <f t="shared" si="3"/>
        <v>0</v>
      </c>
      <c r="T30" s="96">
        <f t="shared" si="4"/>
        <v>0</v>
      </c>
    </row>
    <row r="31" spans="1:20" x14ac:dyDescent="0.25">
      <c r="A31" s="100">
        <v>24</v>
      </c>
      <c r="B31" s="209" t="s">
        <v>701</v>
      </c>
      <c r="C31" s="209" t="s">
        <v>698</v>
      </c>
      <c r="D31" s="209">
        <v>2017</v>
      </c>
      <c r="E31" s="209">
        <f t="shared" si="1"/>
        <v>7</v>
      </c>
      <c r="F31" s="209" t="s">
        <v>30</v>
      </c>
      <c r="G31" s="209" t="s">
        <v>699</v>
      </c>
      <c r="H31" s="209" t="s">
        <v>700</v>
      </c>
      <c r="I31" s="209" t="s">
        <v>561</v>
      </c>
      <c r="J31" s="103"/>
      <c r="K31" s="103"/>
      <c r="L31" s="103"/>
      <c r="M31" s="80"/>
      <c r="N31" s="102"/>
      <c r="O31" s="102"/>
      <c r="P31" s="102"/>
      <c r="Q31" s="27">
        <v>135</v>
      </c>
      <c r="R31" s="96">
        <f t="shared" si="2"/>
        <v>0</v>
      </c>
      <c r="S31" s="96">
        <f t="shared" si="3"/>
        <v>0</v>
      </c>
      <c r="T31" s="96">
        <f t="shared" si="4"/>
        <v>135</v>
      </c>
    </row>
    <row r="32" spans="1:20" x14ac:dyDescent="0.25">
      <c r="A32" s="100">
        <v>25</v>
      </c>
      <c r="B32" s="209" t="s">
        <v>702</v>
      </c>
      <c r="C32" s="209" t="s">
        <v>703</v>
      </c>
      <c r="D32" s="209">
        <v>2021</v>
      </c>
      <c r="E32" s="209">
        <f t="shared" si="1"/>
        <v>3</v>
      </c>
      <c r="F32" s="209" t="s">
        <v>30</v>
      </c>
      <c r="G32" s="209" t="s">
        <v>704</v>
      </c>
      <c r="H32" s="209" t="s">
        <v>705</v>
      </c>
      <c r="I32" s="209" t="s">
        <v>561</v>
      </c>
      <c r="J32" s="103"/>
      <c r="K32" s="103"/>
      <c r="L32" s="103"/>
      <c r="M32" s="80"/>
      <c r="N32" s="102"/>
      <c r="O32" s="102"/>
      <c r="P32" s="102"/>
      <c r="Q32" s="27">
        <v>135</v>
      </c>
      <c r="R32" s="96">
        <f t="shared" si="2"/>
        <v>0</v>
      </c>
      <c r="S32" s="96">
        <f t="shared" si="3"/>
        <v>0</v>
      </c>
      <c r="T32" s="96">
        <f t="shared" si="4"/>
        <v>135</v>
      </c>
    </row>
    <row r="33" spans="1:20" x14ac:dyDescent="0.25">
      <c r="A33" s="2"/>
      <c r="B33" s="193"/>
      <c r="C33" s="193"/>
      <c r="D33" s="105"/>
      <c r="E33" s="105"/>
      <c r="F33" s="105"/>
      <c r="G33" s="105"/>
      <c r="H33" s="105"/>
      <c r="I33" s="105"/>
      <c r="J33" s="103"/>
      <c r="K33" s="103"/>
      <c r="L33" s="103"/>
      <c r="M33" s="80"/>
      <c r="N33" s="102"/>
      <c r="O33" s="102"/>
      <c r="P33" s="102"/>
      <c r="Q33" s="102"/>
      <c r="R33" s="96">
        <f t="shared" si="2"/>
        <v>0</v>
      </c>
      <c r="S33" s="96">
        <f t="shared" si="3"/>
        <v>0</v>
      </c>
      <c r="T33" s="96">
        <f t="shared" si="4"/>
        <v>0</v>
      </c>
    </row>
    <row r="34" spans="1:20" x14ac:dyDescent="0.25">
      <c r="A34" s="2"/>
      <c r="B34" s="193"/>
      <c r="C34" s="193"/>
      <c r="D34" s="105"/>
      <c r="E34" s="105"/>
      <c r="F34" s="105"/>
      <c r="G34" s="105"/>
      <c r="H34" s="105"/>
      <c r="I34" s="105"/>
      <c r="J34" s="103"/>
      <c r="K34" s="103"/>
      <c r="L34" s="103"/>
      <c r="M34" s="80"/>
      <c r="N34" s="102"/>
      <c r="O34" s="102"/>
      <c r="P34" s="102"/>
      <c r="Q34" s="102"/>
      <c r="R34" s="96">
        <f t="shared" si="2"/>
        <v>0</v>
      </c>
      <c r="S34" s="96">
        <f t="shared" si="3"/>
        <v>0</v>
      </c>
      <c r="T34" s="96">
        <f t="shared" si="4"/>
        <v>0</v>
      </c>
    </row>
    <row r="35" spans="1:20" x14ac:dyDescent="0.25">
      <c r="I35" s="89"/>
    </row>
    <row r="36" spans="1:20" x14ac:dyDescent="0.25">
      <c r="B36" s="1" t="s">
        <v>109</v>
      </c>
      <c r="C36" s="1"/>
      <c r="D36" s="7">
        <v>20</v>
      </c>
      <c r="G36" s="45"/>
    </row>
    <row r="37" spans="1:20" x14ac:dyDescent="0.25">
      <c r="B37" s="1" t="s">
        <v>110</v>
      </c>
      <c r="C37" s="1"/>
      <c r="D37" s="7">
        <v>17</v>
      </c>
      <c r="G37" s="110"/>
    </row>
    <row r="38" spans="1:20" x14ac:dyDescent="0.25">
      <c r="B38" s="1" t="s">
        <v>117</v>
      </c>
      <c r="D38" s="7">
        <v>10</v>
      </c>
      <c r="G38" s="119"/>
    </row>
    <row r="39" spans="1:20" x14ac:dyDescent="0.25">
      <c r="F39" s="11"/>
      <c r="G39" s="82"/>
    </row>
    <row r="40" spans="1:20" x14ac:dyDescent="0.25">
      <c r="F40" s="111"/>
      <c r="G40" s="111"/>
    </row>
    <row r="41" spans="1:20" x14ac:dyDescent="0.25">
      <c r="F41" s="82"/>
      <c r="G41" s="148" t="s">
        <v>569</v>
      </c>
    </row>
    <row r="42" spans="1:20" x14ac:dyDescent="0.25">
      <c r="F42" s="110"/>
      <c r="G42" s="149" t="s">
        <v>570</v>
      </c>
    </row>
    <row r="43" spans="1:20" x14ac:dyDescent="0.25">
      <c r="F43" s="119"/>
      <c r="G43" s="150" t="s">
        <v>571</v>
      </c>
    </row>
    <row r="44" spans="1:20" x14ac:dyDescent="0.25">
      <c r="F44" s="120"/>
      <c r="G44" s="192" t="s">
        <v>615</v>
      </c>
    </row>
    <row r="45" spans="1:20" x14ac:dyDescent="0.25">
      <c r="F45" s="117"/>
      <c r="G45" s="215" t="s">
        <v>620</v>
      </c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47"/>
  <sheetViews>
    <sheetView showZeros="0" topLeftCell="E1" zoomScale="58" zoomScaleNormal="58" workbookViewId="0">
      <selection activeCell="V36" sqref="V36"/>
    </sheetView>
  </sheetViews>
  <sheetFormatPr baseColWidth="10" defaultColWidth="9.109375" defaultRowHeight="13.2" x14ac:dyDescent="0.25"/>
  <cols>
    <col min="1" max="1" width="5.6640625" style="5" customWidth="1"/>
    <col min="2" max="2" width="32.5546875" style="11" customWidth="1"/>
    <col min="3" max="3" width="24.44140625" style="11" bestFit="1" customWidth="1"/>
    <col min="4" max="4" width="17.88671875" style="5" customWidth="1"/>
    <col min="5" max="5" width="10.88671875" style="5" customWidth="1"/>
    <col min="6" max="6" width="11.88671875" style="5" customWidth="1"/>
    <col min="7" max="7" width="37" style="11" bestFit="1" customWidth="1"/>
    <col min="8" max="8" width="28.33203125" style="5" customWidth="1"/>
    <col min="9" max="9" width="30.6640625" style="5" bestFit="1" customWidth="1"/>
    <col min="10" max="10" width="19.109375" style="15" bestFit="1" customWidth="1"/>
    <col min="11" max="13" width="19.109375" style="15" customWidth="1"/>
    <col min="14" max="14" width="14.6640625" style="15" bestFit="1" customWidth="1"/>
    <col min="15" max="16" width="14.6640625" style="15" customWidth="1"/>
    <col min="17" max="17" width="15.21875" style="15" bestFit="1" customWidth="1"/>
    <col min="18" max="18" width="17.109375" style="15" customWidth="1"/>
    <col min="19" max="19" width="14" style="11" bestFit="1" customWidth="1"/>
    <col min="20" max="20" width="16.664062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26</v>
      </c>
      <c r="H3" s="6" t="s">
        <v>614</v>
      </c>
    </row>
    <row r="4" spans="1:20" ht="18" customHeight="1" x14ac:dyDescent="0.25"/>
    <row r="5" spans="1:20" ht="24.6" x14ac:dyDescent="0.4">
      <c r="E5" s="121">
        <v>2024</v>
      </c>
      <c r="J5" s="42" t="s">
        <v>107</v>
      </c>
      <c r="K5" s="42" t="s">
        <v>104</v>
      </c>
      <c r="L5" s="42" t="s">
        <v>106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4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SUM(J8:J38)</f>
        <v>820.81999999999994</v>
      </c>
      <c r="K6" s="23">
        <f t="shared" si="0"/>
        <v>1961.83</v>
      </c>
      <c r="L6" s="23">
        <f t="shared" si="0"/>
        <v>1663.1</v>
      </c>
      <c r="M6" s="23">
        <f t="shared" si="0"/>
        <v>976.31999999999994</v>
      </c>
      <c r="N6" s="24">
        <f t="shared" si="0"/>
        <v>501.6</v>
      </c>
      <c r="O6" s="24">
        <f t="shared" si="0"/>
        <v>797</v>
      </c>
      <c r="P6" s="24">
        <f t="shared" si="0"/>
        <v>682.2</v>
      </c>
      <c r="Q6" s="24">
        <f t="shared" si="0"/>
        <v>1090.8</v>
      </c>
      <c r="R6" s="25">
        <f t="shared" si="0"/>
        <v>1322.42</v>
      </c>
      <c r="S6" s="25">
        <f t="shared" si="0"/>
        <v>5104.13</v>
      </c>
      <c r="T6" s="25">
        <f t="shared" si="0"/>
        <v>2067.12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0" s="82" customFormat="1" ht="15" customHeight="1" x14ac:dyDescent="0.25">
      <c r="A8" s="33">
        <v>1</v>
      </c>
      <c r="B8" s="193" t="s">
        <v>269</v>
      </c>
      <c r="C8" s="193" t="s">
        <v>72</v>
      </c>
      <c r="D8" s="194">
        <v>2013</v>
      </c>
      <c r="E8" s="194">
        <f t="shared" ref="E8:E31" si="1">$E$5-D8</f>
        <v>11</v>
      </c>
      <c r="F8" s="195" t="s">
        <v>34</v>
      </c>
      <c r="G8" s="105" t="s">
        <v>73</v>
      </c>
      <c r="H8" s="105" t="s">
        <v>282</v>
      </c>
      <c r="I8" s="105" t="s">
        <v>26</v>
      </c>
      <c r="J8" s="26">
        <v>148.5</v>
      </c>
      <c r="K8" s="26">
        <v>361.5</v>
      </c>
      <c r="L8" s="26">
        <v>307.5</v>
      </c>
      <c r="M8" s="26">
        <v>243</v>
      </c>
      <c r="N8" s="27"/>
      <c r="O8" s="27"/>
      <c r="P8" s="27"/>
      <c r="Q8" s="27"/>
      <c r="R8" s="96">
        <f t="shared" ref="R8:R36" si="2">SUM(J8+N8)</f>
        <v>148.5</v>
      </c>
      <c r="S8" s="97">
        <f t="shared" ref="S8:S36" si="3">SUM(K8+L8+O8+P8)</f>
        <v>669</v>
      </c>
      <c r="T8" s="97">
        <f t="shared" ref="T8:T37" si="4">SUM(M8+Q8)</f>
        <v>243</v>
      </c>
    </row>
    <row r="9" spans="1:20" s="82" customFormat="1" ht="15" customHeight="1" x14ac:dyDescent="0.25">
      <c r="A9" s="33">
        <v>2</v>
      </c>
      <c r="B9" s="193" t="s">
        <v>270</v>
      </c>
      <c r="C9" s="193" t="s">
        <v>72</v>
      </c>
      <c r="D9" s="194">
        <v>2017</v>
      </c>
      <c r="E9" s="194">
        <f t="shared" si="1"/>
        <v>7</v>
      </c>
      <c r="F9" s="195" t="s">
        <v>30</v>
      </c>
      <c r="G9" s="105" t="s">
        <v>73</v>
      </c>
      <c r="H9" s="105" t="s">
        <v>283</v>
      </c>
      <c r="I9" s="105" t="s">
        <v>26</v>
      </c>
      <c r="J9" s="26"/>
      <c r="K9" s="26"/>
      <c r="L9" s="26"/>
      <c r="M9" s="26"/>
      <c r="N9" s="27"/>
      <c r="O9" s="27"/>
      <c r="P9" s="27"/>
      <c r="Q9" s="27"/>
      <c r="R9" s="96">
        <f t="shared" si="2"/>
        <v>0</v>
      </c>
      <c r="S9" s="97">
        <f t="shared" si="3"/>
        <v>0</v>
      </c>
      <c r="T9" s="97">
        <f t="shared" si="4"/>
        <v>0</v>
      </c>
    </row>
    <row r="10" spans="1:20" s="82" customFormat="1" ht="15" customHeight="1" x14ac:dyDescent="0.25">
      <c r="A10" s="33">
        <v>3</v>
      </c>
      <c r="B10" s="193" t="s">
        <v>267</v>
      </c>
      <c r="C10" s="193" t="s">
        <v>75</v>
      </c>
      <c r="D10" s="194">
        <v>2008</v>
      </c>
      <c r="E10" s="194">
        <f t="shared" si="1"/>
        <v>16</v>
      </c>
      <c r="F10" s="195" t="s">
        <v>30</v>
      </c>
      <c r="G10" s="105" t="s">
        <v>76</v>
      </c>
      <c r="H10" s="105" t="s">
        <v>268</v>
      </c>
      <c r="I10" s="105" t="s">
        <v>26</v>
      </c>
      <c r="J10" s="26">
        <v>82.5</v>
      </c>
      <c r="K10" s="26">
        <v>217.75</v>
      </c>
      <c r="L10" s="26">
        <v>187.5</v>
      </c>
      <c r="M10" s="26">
        <v>135</v>
      </c>
      <c r="N10" s="27"/>
      <c r="O10" s="27"/>
      <c r="P10" s="27"/>
      <c r="Q10" s="27"/>
      <c r="R10" s="96">
        <f t="shared" si="2"/>
        <v>82.5</v>
      </c>
      <c r="S10" s="97">
        <f t="shared" si="3"/>
        <v>405.25</v>
      </c>
      <c r="T10" s="97">
        <f t="shared" si="4"/>
        <v>135</v>
      </c>
    </row>
    <row r="11" spans="1:20" s="83" customFormat="1" x14ac:dyDescent="0.25">
      <c r="A11" s="33">
        <v>4</v>
      </c>
      <c r="B11" s="151" t="s">
        <v>271</v>
      </c>
      <c r="C11" s="151" t="s">
        <v>273</v>
      </c>
      <c r="D11" s="152">
        <v>2014</v>
      </c>
      <c r="E11" s="152">
        <f t="shared" si="1"/>
        <v>10</v>
      </c>
      <c r="F11" s="152" t="s">
        <v>30</v>
      </c>
      <c r="G11" s="152" t="s">
        <v>274</v>
      </c>
      <c r="H11" s="152" t="s">
        <v>275</v>
      </c>
      <c r="I11" s="152" t="s">
        <v>124</v>
      </c>
      <c r="J11" s="26"/>
      <c r="K11" s="26"/>
      <c r="L11" s="26"/>
      <c r="M11" s="26"/>
      <c r="N11" s="27">
        <v>148.5</v>
      </c>
      <c r="O11" s="27">
        <v>361.5</v>
      </c>
      <c r="P11" s="27">
        <v>307.5</v>
      </c>
      <c r="Q11" s="27"/>
      <c r="R11" s="96">
        <f t="shared" si="2"/>
        <v>148.5</v>
      </c>
      <c r="S11" s="97">
        <f t="shared" si="3"/>
        <v>669</v>
      </c>
      <c r="T11" s="97">
        <f t="shared" si="4"/>
        <v>0</v>
      </c>
    </row>
    <row r="12" spans="1:20" s="83" customFormat="1" x14ac:dyDescent="0.25">
      <c r="A12" s="33">
        <v>5</v>
      </c>
      <c r="B12" s="151" t="s">
        <v>272</v>
      </c>
      <c r="C12" s="151" t="s">
        <v>273</v>
      </c>
      <c r="D12" s="152">
        <v>2018</v>
      </c>
      <c r="E12" s="152">
        <f t="shared" si="1"/>
        <v>6</v>
      </c>
      <c r="F12" s="152" t="s">
        <v>34</v>
      </c>
      <c r="G12" s="152" t="s">
        <v>274</v>
      </c>
      <c r="H12" s="152" t="s">
        <v>281</v>
      </c>
      <c r="I12" s="152" t="s">
        <v>124</v>
      </c>
      <c r="J12" s="26"/>
      <c r="K12" s="26"/>
      <c r="L12" s="26"/>
      <c r="M12" s="26"/>
      <c r="N12" s="27"/>
      <c r="O12" s="27"/>
      <c r="P12" s="27"/>
      <c r="Q12" s="27"/>
      <c r="R12" s="96">
        <f t="shared" si="2"/>
        <v>0</v>
      </c>
      <c r="S12" s="97">
        <f t="shared" si="3"/>
        <v>0</v>
      </c>
      <c r="T12" s="97">
        <f t="shared" si="4"/>
        <v>0</v>
      </c>
    </row>
    <row r="13" spans="1:20" s="83" customFormat="1" x14ac:dyDescent="0.25">
      <c r="A13" s="33">
        <v>6</v>
      </c>
      <c r="B13" s="193" t="s">
        <v>169</v>
      </c>
      <c r="C13" s="193" t="s">
        <v>347</v>
      </c>
      <c r="D13" s="105">
        <v>2013</v>
      </c>
      <c r="E13" s="105">
        <f t="shared" si="1"/>
        <v>11</v>
      </c>
      <c r="F13" s="105" t="s">
        <v>30</v>
      </c>
      <c r="G13" s="105" t="s">
        <v>345</v>
      </c>
      <c r="H13" s="105" t="s">
        <v>346</v>
      </c>
      <c r="I13" s="105" t="s">
        <v>26</v>
      </c>
      <c r="J13" s="26"/>
      <c r="K13" s="26"/>
      <c r="L13" s="26"/>
      <c r="M13" s="26"/>
      <c r="N13" s="27">
        <v>82.5</v>
      </c>
      <c r="O13" s="27">
        <v>217.75</v>
      </c>
      <c r="P13" s="27">
        <v>187.5</v>
      </c>
      <c r="Q13" s="27">
        <v>135</v>
      </c>
      <c r="R13" s="96">
        <f t="shared" si="2"/>
        <v>82.5</v>
      </c>
      <c r="S13" s="97">
        <f t="shared" si="3"/>
        <v>405.25</v>
      </c>
      <c r="T13" s="97">
        <f t="shared" si="4"/>
        <v>135</v>
      </c>
    </row>
    <row r="14" spans="1:20" s="83" customFormat="1" x14ac:dyDescent="0.25">
      <c r="A14" s="33">
        <v>7</v>
      </c>
      <c r="B14" s="197" t="s">
        <v>350</v>
      </c>
      <c r="C14" s="197" t="s">
        <v>354</v>
      </c>
      <c r="D14" s="198">
        <v>2014</v>
      </c>
      <c r="E14" s="198">
        <f t="shared" si="1"/>
        <v>10</v>
      </c>
      <c r="F14" s="198" t="s">
        <v>30</v>
      </c>
      <c r="G14" s="198" t="s">
        <v>348</v>
      </c>
      <c r="H14" s="198" t="s">
        <v>349</v>
      </c>
      <c r="I14" s="198" t="s">
        <v>26</v>
      </c>
      <c r="J14" s="26"/>
      <c r="K14" s="26"/>
      <c r="L14" s="26"/>
      <c r="M14" s="26"/>
      <c r="N14" s="27">
        <v>270.60000000000002</v>
      </c>
      <c r="O14" s="27"/>
      <c r="P14" s="27"/>
      <c r="Q14" s="27">
        <v>442.8</v>
      </c>
      <c r="R14" s="96">
        <f t="shared" si="2"/>
        <v>270.60000000000002</v>
      </c>
      <c r="S14" s="97">
        <f t="shared" si="3"/>
        <v>0</v>
      </c>
      <c r="T14" s="97">
        <f t="shared" si="4"/>
        <v>442.8</v>
      </c>
    </row>
    <row r="15" spans="1:20" s="83" customFormat="1" x14ac:dyDescent="0.25">
      <c r="A15" s="33">
        <v>8</v>
      </c>
      <c r="B15" s="197" t="s">
        <v>351</v>
      </c>
      <c r="C15" s="197" t="s">
        <v>354</v>
      </c>
      <c r="D15" s="198">
        <v>2015</v>
      </c>
      <c r="E15" s="198">
        <f t="shared" si="1"/>
        <v>9</v>
      </c>
      <c r="F15" s="198" t="s">
        <v>30</v>
      </c>
      <c r="G15" s="198" t="s">
        <v>348</v>
      </c>
      <c r="H15" s="198" t="s">
        <v>361</v>
      </c>
      <c r="I15" s="198" t="s">
        <v>26</v>
      </c>
      <c r="J15" s="26"/>
      <c r="K15" s="26"/>
      <c r="L15" s="26"/>
      <c r="M15" s="26"/>
      <c r="N15" s="27"/>
      <c r="O15" s="27"/>
      <c r="P15" s="27"/>
      <c r="Q15" s="27"/>
      <c r="R15" s="96">
        <f t="shared" si="2"/>
        <v>0</v>
      </c>
      <c r="S15" s="97">
        <f t="shared" si="3"/>
        <v>0</v>
      </c>
      <c r="T15" s="97">
        <f t="shared" si="4"/>
        <v>0</v>
      </c>
    </row>
    <row r="16" spans="1:20" s="83" customFormat="1" x14ac:dyDescent="0.25">
      <c r="A16" s="33">
        <v>9</v>
      </c>
      <c r="B16" s="197" t="s">
        <v>352</v>
      </c>
      <c r="C16" s="197" t="s">
        <v>354</v>
      </c>
      <c r="D16" s="198">
        <v>2016</v>
      </c>
      <c r="E16" s="198">
        <f t="shared" si="1"/>
        <v>8</v>
      </c>
      <c r="F16" s="198" t="s">
        <v>34</v>
      </c>
      <c r="G16" s="198" t="s">
        <v>348</v>
      </c>
      <c r="H16" s="198" t="s">
        <v>362</v>
      </c>
      <c r="I16" s="198" t="s">
        <v>26</v>
      </c>
      <c r="J16" s="26"/>
      <c r="K16" s="26"/>
      <c r="L16" s="26"/>
      <c r="M16" s="26"/>
      <c r="N16" s="27"/>
      <c r="O16" s="27"/>
      <c r="P16" s="27"/>
      <c r="Q16" s="27"/>
      <c r="R16" s="96">
        <f t="shared" si="2"/>
        <v>0</v>
      </c>
      <c r="S16" s="97">
        <f t="shared" si="3"/>
        <v>0</v>
      </c>
      <c r="T16" s="97">
        <f t="shared" si="4"/>
        <v>0</v>
      </c>
    </row>
    <row r="17" spans="1:20" s="83" customFormat="1" x14ac:dyDescent="0.25">
      <c r="A17" s="33">
        <v>10</v>
      </c>
      <c r="B17" s="197" t="s">
        <v>175</v>
      </c>
      <c r="C17" s="197" t="s">
        <v>354</v>
      </c>
      <c r="D17" s="198">
        <v>2018</v>
      </c>
      <c r="E17" s="198">
        <f t="shared" si="1"/>
        <v>6</v>
      </c>
      <c r="F17" s="198" t="s">
        <v>34</v>
      </c>
      <c r="G17" s="198" t="s">
        <v>348</v>
      </c>
      <c r="H17" s="198" t="s">
        <v>363</v>
      </c>
      <c r="I17" s="198" t="s">
        <v>26</v>
      </c>
      <c r="J17" s="26"/>
      <c r="K17" s="26"/>
      <c r="L17" s="26"/>
      <c r="M17" s="26"/>
      <c r="N17" s="27"/>
      <c r="O17" s="27"/>
      <c r="P17" s="27"/>
      <c r="Q17" s="27"/>
      <c r="R17" s="96">
        <f t="shared" si="2"/>
        <v>0</v>
      </c>
      <c r="S17" s="97">
        <f t="shared" si="3"/>
        <v>0</v>
      </c>
      <c r="T17" s="97">
        <f t="shared" si="4"/>
        <v>0</v>
      </c>
    </row>
    <row r="18" spans="1:20" s="83" customFormat="1" x14ac:dyDescent="0.25">
      <c r="A18" s="33">
        <v>11</v>
      </c>
      <c r="B18" s="197" t="s">
        <v>353</v>
      </c>
      <c r="C18" s="197" t="s">
        <v>354</v>
      </c>
      <c r="D18" s="198">
        <v>2020</v>
      </c>
      <c r="E18" s="198">
        <f t="shared" si="1"/>
        <v>4</v>
      </c>
      <c r="F18" s="198" t="s">
        <v>34</v>
      </c>
      <c r="G18" s="198" t="s">
        <v>348</v>
      </c>
      <c r="H18" s="198" t="s">
        <v>364</v>
      </c>
      <c r="I18" s="198" t="s">
        <v>26</v>
      </c>
      <c r="J18" s="26"/>
      <c r="K18" s="26"/>
      <c r="L18" s="26"/>
      <c r="M18" s="26"/>
      <c r="N18" s="27"/>
      <c r="O18" s="27"/>
      <c r="P18" s="27"/>
      <c r="Q18" s="27"/>
      <c r="R18" s="96">
        <f t="shared" si="2"/>
        <v>0</v>
      </c>
      <c r="S18" s="97">
        <f t="shared" si="3"/>
        <v>0</v>
      </c>
      <c r="T18" s="97">
        <f t="shared" si="4"/>
        <v>0</v>
      </c>
    </row>
    <row r="19" spans="1:20" s="83" customFormat="1" x14ac:dyDescent="0.25">
      <c r="A19" s="33">
        <v>12</v>
      </c>
      <c r="B19" s="193" t="s">
        <v>399</v>
      </c>
      <c r="C19" s="193" t="s">
        <v>400</v>
      </c>
      <c r="D19" s="105">
        <v>2014</v>
      </c>
      <c r="E19" s="105">
        <f t="shared" si="1"/>
        <v>10</v>
      </c>
      <c r="F19" s="105" t="s">
        <v>30</v>
      </c>
      <c r="G19" s="105" t="s">
        <v>401</v>
      </c>
      <c r="H19" s="105" t="s">
        <v>402</v>
      </c>
      <c r="I19" s="105" t="s">
        <v>26</v>
      </c>
      <c r="J19" s="26">
        <v>148.5</v>
      </c>
      <c r="K19" s="26">
        <v>361.5</v>
      </c>
      <c r="L19" s="26">
        <v>307.5</v>
      </c>
      <c r="M19" s="26"/>
      <c r="N19" s="27"/>
      <c r="O19" s="27"/>
      <c r="P19" s="27"/>
      <c r="Q19" s="27">
        <v>243</v>
      </c>
      <c r="R19" s="96">
        <f t="shared" si="2"/>
        <v>148.5</v>
      </c>
      <c r="S19" s="97">
        <f t="shared" si="3"/>
        <v>669</v>
      </c>
      <c r="T19" s="97">
        <f t="shared" si="4"/>
        <v>243</v>
      </c>
    </row>
    <row r="20" spans="1:20" s="83" customFormat="1" x14ac:dyDescent="0.25">
      <c r="A20" s="33">
        <v>13</v>
      </c>
      <c r="B20" s="193" t="s">
        <v>175</v>
      </c>
      <c r="C20" s="193" t="s">
        <v>400</v>
      </c>
      <c r="D20" s="105">
        <v>2018</v>
      </c>
      <c r="E20" s="105">
        <f t="shared" si="1"/>
        <v>6</v>
      </c>
      <c r="F20" s="105" t="s">
        <v>34</v>
      </c>
      <c r="G20" s="105" t="s">
        <v>401</v>
      </c>
      <c r="H20" s="105" t="s">
        <v>402</v>
      </c>
      <c r="I20" s="105" t="s">
        <v>26</v>
      </c>
      <c r="J20" s="26"/>
      <c r="K20" s="26"/>
      <c r="L20" s="26"/>
      <c r="M20" s="26"/>
      <c r="N20" s="27"/>
      <c r="O20" s="27"/>
      <c r="P20" s="27"/>
      <c r="Q20" s="27"/>
      <c r="R20" s="96">
        <f t="shared" si="2"/>
        <v>0</v>
      </c>
      <c r="S20" s="97">
        <f t="shared" si="3"/>
        <v>0</v>
      </c>
      <c r="T20" s="97">
        <f t="shared" si="4"/>
        <v>0</v>
      </c>
    </row>
    <row r="21" spans="1:20" s="83" customFormat="1" x14ac:dyDescent="0.25">
      <c r="A21" s="33">
        <v>14</v>
      </c>
      <c r="B21" s="151" t="s">
        <v>403</v>
      </c>
      <c r="C21" s="151" t="s">
        <v>406</v>
      </c>
      <c r="D21" s="152">
        <v>2013</v>
      </c>
      <c r="E21" s="152">
        <f t="shared" si="1"/>
        <v>11</v>
      </c>
      <c r="F21" s="152" t="s">
        <v>30</v>
      </c>
      <c r="G21" s="152" t="s">
        <v>407</v>
      </c>
      <c r="H21" s="152" t="s">
        <v>408</v>
      </c>
      <c r="I21" s="152" t="s">
        <v>26</v>
      </c>
      <c r="J21" s="26">
        <v>200.64</v>
      </c>
      <c r="K21" s="26">
        <v>464.16</v>
      </c>
      <c r="L21" s="26">
        <v>391.2</v>
      </c>
      <c r="M21" s="26"/>
      <c r="N21" s="27"/>
      <c r="O21" s="27"/>
      <c r="P21" s="27"/>
      <c r="Q21" s="27"/>
      <c r="R21" s="96">
        <f t="shared" si="2"/>
        <v>200.64</v>
      </c>
      <c r="S21" s="97">
        <f t="shared" si="3"/>
        <v>855.36</v>
      </c>
      <c r="T21" s="97">
        <f t="shared" si="4"/>
        <v>0</v>
      </c>
    </row>
    <row r="22" spans="1:20" s="83" customFormat="1" x14ac:dyDescent="0.25">
      <c r="A22" s="33">
        <v>15</v>
      </c>
      <c r="B22" s="151" t="s">
        <v>404</v>
      </c>
      <c r="C22" s="151" t="s">
        <v>406</v>
      </c>
      <c r="D22" s="152">
        <v>2018</v>
      </c>
      <c r="E22" s="152">
        <f t="shared" si="1"/>
        <v>6</v>
      </c>
      <c r="F22" s="152" t="s">
        <v>30</v>
      </c>
      <c r="G22" s="152" t="s">
        <v>407</v>
      </c>
      <c r="H22" s="152" t="s">
        <v>409</v>
      </c>
      <c r="I22" s="152" t="s">
        <v>26</v>
      </c>
      <c r="J22" s="26"/>
      <c r="K22" s="26"/>
      <c r="L22" s="26"/>
      <c r="M22" s="26"/>
      <c r="N22" s="27"/>
      <c r="O22" s="27"/>
      <c r="P22" s="27"/>
      <c r="Q22" s="27"/>
      <c r="R22" s="96">
        <f t="shared" si="2"/>
        <v>0</v>
      </c>
      <c r="S22" s="97">
        <f t="shared" si="3"/>
        <v>0</v>
      </c>
      <c r="T22" s="97">
        <f t="shared" si="4"/>
        <v>0</v>
      </c>
    </row>
    <row r="23" spans="1:20" s="83" customFormat="1" x14ac:dyDescent="0.25">
      <c r="A23" s="33">
        <v>16</v>
      </c>
      <c r="B23" s="151" t="s">
        <v>405</v>
      </c>
      <c r="C23" s="151" t="s">
        <v>406</v>
      </c>
      <c r="D23" s="152">
        <v>2015</v>
      </c>
      <c r="E23" s="152">
        <f t="shared" si="1"/>
        <v>9</v>
      </c>
      <c r="F23" s="152" t="s">
        <v>34</v>
      </c>
      <c r="G23" s="152" t="s">
        <v>407</v>
      </c>
      <c r="H23" s="152" t="s">
        <v>410</v>
      </c>
      <c r="I23" s="152" t="s">
        <v>26</v>
      </c>
      <c r="J23" s="26"/>
      <c r="K23" s="26"/>
      <c r="L23" s="26"/>
      <c r="M23" s="26"/>
      <c r="N23" s="27"/>
      <c r="O23" s="27"/>
      <c r="P23" s="27"/>
      <c r="Q23" s="27"/>
      <c r="R23" s="96">
        <f t="shared" si="2"/>
        <v>0</v>
      </c>
      <c r="S23" s="97">
        <f t="shared" si="3"/>
        <v>0</v>
      </c>
      <c r="T23" s="97">
        <f t="shared" si="4"/>
        <v>0</v>
      </c>
    </row>
    <row r="24" spans="1:20" s="83" customFormat="1" x14ac:dyDescent="0.25">
      <c r="A24" s="33">
        <v>17</v>
      </c>
      <c r="B24" s="151" t="s">
        <v>522</v>
      </c>
      <c r="C24" s="151" t="s">
        <v>526</v>
      </c>
      <c r="D24" s="152">
        <v>2012</v>
      </c>
      <c r="E24" s="152">
        <f t="shared" si="1"/>
        <v>12</v>
      </c>
      <c r="F24" s="152" t="s">
        <v>30</v>
      </c>
      <c r="G24" s="152" t="s">
        <v>520</v>
      </c>
      <c r="H24" s="152" t="s">
        <v>521</v>
      </c>
      <c r="I24" s="152" t="s">
        <v>26</v>
      </c>
      <c r="J24" s="26">
        <v>240.68</v>
      </c>
      <c r="K24" s="26">
        <v>556.91999999999996</v>
      </c>
      <c r="L24" s="26">
        <v>469.4</v>
      </c>
      <c r="M24" s="26"/>
      <c r="N24" s="27"/>
      <c r="O24" s="27"/>
      <c r="P24" s="27"/>
      <c r="Q24" s="27"/>
      <c r="R24" s="96">
        <f t="shared" si="2"/>
        <v>240.68</v>
      </c>
      <c r="S24" s="97">
        <f t="shared" si="3"/>
        <v>1026.32</v>
      </c>
      <c r="T24" s="97">
        <f t="shared" si="4"/>
        <v>0</v>
      </c>
    </row>
    <row r="25" spans="1:20" s="83" customFormat="1" x14ac:dyDescent="0.25">
      <c r="A25" s="33">
        <v>18</v>
      </c>
      <c r="B25" s="193" t="s">
        <v>523</v>
      </c>
      <c r="C25" s="193" t="s">
        <v>527</v>
      </c>
      <c r="D25" s="105">
        <v>2015</v>
      </c>
      <c r="E25" s="105">
        <f t="shared" si="1"/>
        <v>9</v>
      </c>
      <c r="F25" s="105" t="s">
        <v>30</v>
      </c>
      <c r="G25" s="105" t="s">
        <v>520</v>
      </c>
      <c r="H25" s="105" t="s">
        <v>528</v>
      </c>
      <c r="I25" s="105" t="s">
        <v>26</v>
      </c>
      <c r="J25" s="26"/>
      <c r="K25" s="26"/>
      <c r="L25" s="26"/>
      <c r="M25" s="26">
        <v>328.32</v>
      </c>
      <c r="N25" s="27"/>
      <c r="O25" s="27"/>
      <c r="P25" s="27"/>
      <c r="Q25" s="27"/>
      <c r="R25" s="96">
        <f t="shared" si="2"/>
        <v>0</v>
      </c>
      <c r="S25" s="97">
        <f t="shared" si="3"/>
        <v>0</v>
      </c>
      <c r="T25" s="97">
        <f t="shared" si="4"/>
        <v>328.32</v>
      </c>
    </row>
    <row r="26" spans="1:20" s="83" customFormat="1" x14ac:dyDescent="0.25">
      <c r="A26" s="33">
        <v>19</v>
      </c>
      <c r="B26" s="193" t="s">
        <v>524</v>
      </c>
      <c r="C26" s="193" t="s">
        <v>527</v>
      </c>
      <c r="D26" s="105">
        <v>2017</v>
      </c>
      <c r="E26" s="105">
        <f t="shared" si="1"/>
        <v>7</v>
      </c>
      <c r="F26" s="105" t="s">
        <v>30</v>
      </c>
      <c r="G26" s="105" t="s">
        <v>520</v>
      </c>
      <c r="H26" s="105" t="s">
        <v>529</v>
      </c>
      <c r="I26" s="105" t="s">
        <v>26</v>
      </c>
      <c r="J26" s="26"/>
      <c r="K26" s="26"/>
      <c r="L26" s="26"/>
      <c r="M26" s="26"/>
      <c r="N26" s="27"/>
      <c r="O26" s="27"/>
      <c r="P26" s="27"/>
      <c r="Q26" s="27"/>
      <c r="R26" s="96">
        <f t="shared" si="2"/>
        <v>0</v>
      </c>
      <c r="S26" s="97">
        <f t="shared" si="3"/>
        <v>0</v>
      </c>
      <c r="T26" s="97">
        <f t="shared" si="4"/>
        <v>0</v>
      </c>
    </row>
    <row r="27" spans="1:20" s="83" customFormat="1" x14ac:dyDescent="0.25">
      <c r="A27" s="33">
        <v>20</v>
      </c>
      <c r="B27" s="193" t="s">
        <v>525</v>
      </c>
      <c r="C27" s="193" t="s">
        <v>527</v>
      </c>
      <c r="D27" s="105">
        <v>2018</v>
      </c>
      <c r="E27" s="105">
        <f t="shared" si="1"/>
        <v>6</v>
      </c>
      <c r="F27" s="105" t="s">
        <v>30</v>
      </c>
      <c r="G27" s="105" t="s">
        <v>520</v>
      </c>
      <c r="H27" s="105" t="s">
        <v>530</v>
      </c>
      <c r="I27" s="105" t="s">
        <v>26</v>
      </c>
      <c r="J27" s="26"/>
      <c r="K27" s="26"/>
      <c r="L27" s="26"/>
      <c r="M27" s="26"/>
      <c r="N27" s="27"/>
      <c r="O27" s="27"/>
      <c r="P27" s="27"/>
      <c r="Q27" s="27"/>
      <c r="R27" s="96">
        <f t="shared" si="2"/>
        <v>0</v>
      </c>
      <c r="S27" s="97">
        <f t="shared" si="3"/>
        <v>0</v>
      </c>
      <c r="T27" s="97">
        <f t="shared" si="4"/>
        <v>0</v>
      </c>
    </row>
    <row r="28" spans="1:20" s="83" customFormat="1" x14ac:dyDescent="0.25">
      <c r="A28" s="33">
        <v>21</v>
      </c>
      <c r="B28" s="205" t="s">
        <v>592</v>
      </c>
      <c r="C28" s="205" t="s">
        <v>593</v>
      </c>
      <c r="D28" s="205">
        <v>2017</v>
      </c>
      <c r="E28" s="205">
        <f t="shared" si="1"/>
        <v>7</v>
      </c>
      <c r="F28" s="205" t="s">
        <v>34</v>
      </c>
      <c r="G28" s="205" t="s">
        <v>591</v>
      </c>
      <c r="H28" s="205" t="s">
        <v>594</v>
      </c>
      <c r="I28" s="205" t="s">
        <v>26</v>
      </c>
      <c r="J28" s="26"/>
      <c r="K28" s="26"/>
      <c r="L28" s="26"/>
      <c r="M28" s="26"/>
      <c r="N28" s="27"/>
      <c r="O28" s="27">
        <v>217.75</v>
      </c>
      <c r="P28" s="27">
        <v>187.2</v>
      </c>
      <c r="Q28" s="27">
        <v>135</v>
      </c>
      <c r="R28" s="96">
        <f t="shared" si="2"/>
        <v>0</v>
      </c>
      <c r="S28" s="97">
        <f t="shared" si="3"/>
        <v>404.95</v>
      </c>
      <c r="T28" s="97">
        <f t="shared" si="4"/>
        <v>135</v>
      </c>
    </row>
    <row r="29" spans="1:20" s="83" customFormat="1" x14ac:dyDescent="0.25">
      <c r="A29" s="33">
        <v>22</v>
      </c>
      <c r="B29" s="209" t="s">
        <v>706</v>
      </c>
      <c r="C29" s="209" t="s">
        <v>707</v>
      </c>
      <c r="D29" s="209">
        <v>2021</v>
      </c>
      <c r="E29" s="209">
        <f t="shared" si="1"/>
        <v>3</v>
      </c>
      <c r="F29" s="209" t="s">
        <v>30</v>
      </c>
      <c r="G29" s="209" t="s">
        <v>708</v>
      </c>
      <c r="H29" s="209" t="s">
        <v>709</v>
      </c>
      <c r="I29" s="209" t="s">
        <v>26</v>
      </c>
      <c r="J29" s="26"/>
      <c r="K29" s="26"/>
      <c r="L29" s="26"/>
      <c r="M29" s="26">
        <v>135</v>
      </c>
      <c r="N29" s="27"/>
      <c r="O29" s="27"/>
      <c r="P29" s="27"/>
      <c r="Q29" s="27"/>
      <c r="R29" s="96">
        <f t="shared" si="2"/>
        <v>0</v>
      </c>
      <c r="S29" s="97">
        <f t="shared" si="3"/>
        <v>0</v>
      </c>
      <c r="T29" s="97">
        <f t="shared" si="4"/>
        <v>135</v>
      </c>
    </row>
    <row r="30" spans="1:20" s="83" customFormat="1" x14ac:dyDescent="0.25">
      <c r="A30" s="33">
        <v>23</v>
      </c>
      <c r="B30" s="209" t="s">
        <v>712</v>
      </c>
      <c r="C30" s="209" t="s">
        <v>713</v>
      </c>
      <c r="D30" s="209">
        <v>2014</v>
      </c>
      <c r="E30" s="209">
        <f t="shared" si="1"/>
        <v>10</v>
      </c>
      <c r="F30" s="209" t="s">
        <v>34</v>
      </c>
      <c r="G30" s="209" t="s">
        <v>710</v>
      </c>
      <c r="H30" s="209" t="s">
        <v>711</v>
      </c>
      <c r="I30" s="209"/>
      <c r="J30" s="26"/>
      <c r="K30" s="26"/>
      <c r="L30" s="26"/>
      <c r="M30" s="26">
        <v>135</v>
      </c>
      <c r="N30" s="27"/>
      <c r="O30" s="27"/>
      <c r="P30" s="27"/>
      <c r="Q30" s="27"/>
      <c r="R30" s="96">
        <f t="shared" si="2"/>
        <v>0</v>
      </c>
      <c r="S30" s="97">
        <f t="shared" si="3"/>
        <v>0</v>
      </c>
      <c r="T30" s="97">
        <f t="shared" si="4"/>
        <v>135</v>
      </c>
    </row>
    <row r="31" spans="1:20" s="83" customFormat="1" x14ac:dyDescent="0.25">
      <c r="A31" s="33">
        <v>24</v>
      </c>
      <c r="B31" s="209" t="s">
        <v>716</v>
      </c>
      <c r="C31" s="209" t="s">
        <v>604</v>
      </c>
      <c r="D31" s="209">
        <v>2017</v>
      </c>
      <c r="E31" s="209">
        <f t="shared" si="1"/>
        <v>7</v>
      </c>
      <c r="F31" s="209" t="s">
        <v>30</v>
      </c>
      <c r="G31" s="209" t="s">
        <v>714</v>
      </c>
      <c r="H31" s="209" t="s">
        <v>715</v>
      </c>
      <c r="I31" s="209"/>
      <c r="J31" s="26"/>
      <c r="K31" s="26"/>
      <c r="L31" s="26"/>
      <c r="M31" s="26"/>
      <c r="N31" s="27"/>
      <c r="O31" s="27"/>
      <c r="P31" s="27"/>
      <c r="Q31" s="27">
        <v>135</v>
      </c>
      <c r="R31" s="96">
        <f t="shared" si="2"/>
        <v>0</v>
      </c>
      <c r="S31" s="97">
        <f t="shared" si="3"/>
        <v>0</v>
      </c>
      <c r="T31" s="97">
        <f t="shared" si="4"/>
        <v>135</v>
      </c>
    </row>
    <row r="32" spans="1:20" s="83" customFormat="1" x14ac:dyDescent="0.25">
      <c r="A32" s="33"/>
      <c r="B32" s="209"/>
      <c r="C32" s="209"/>
      <c r="D32" s="209"/>
      <c r="E32" s="209"/>
      <c r="F32" s="209"/>
      <c r="G32" s="209"/>
      <c r="H32" s="209"/>
      <c r="I32" s="209"/>
      <c r="J32" s="26"/>
      <c r="K32" s="26"/>
      <c r="L32" s="26"/>
      <c r="M32" s="26"/>
      <c r="N32" s="27"/>
      <c r="O32" s="27"/>
      <c r="P32" s="27"/>
      <c r="Q32" s="27"/>
      <c r="R32" s="96">
        <f t="shared" si="2"/>
        <v>0</v>
      </c>
      <c r="S32" s="97">
        <f t="shared" si="3"/>
        <v>0</v>
      </c>
      <c r="T32" s="97">
        <f t="shared" si="4"/>
        <v>0</v>
      </c>
    </row>
    <row r="33" spans="1:20" s="83" customFormat="1" x14ac:dyDescent="0.25">
      <c r="A33" s="33"/>
      <c r="B33" s="205"/>
      <c r="C33" s="205"/>
      <c r="D33" s="205"/>
      <c r="E33" s="205"/>
      <c r="F33" s="205"/>
      <c r="G33" s="205"/>
      <c r="H33" s="205"/>
      <c r="I33" s="205"/>
      <c r="J33" s="26"/>
      <c r="K33" s="26"/>
      <c r="L33" s="26"/>
      <c r="M33" s="26"/>
      <c r="N33" s="27"/>
      <c r="O33" s="27"/>
      <c r="P33" s="27"/>
      <c r="Q33" s="27"/>
      <c r="R33" s="96">
        <f t="shared" si="2"/>
        <v>0</v>
      </c>
      <c r="S33" s="97">
        <f t="shared" si="3"/>
        <v>0</v>
      </c>
      <c r="T33" s="97">
        <f t="shared" si="4"/>
        <v>0</v>
      </c>
    </row>
    <row r="34" spans="1:20" s="83" customFormat="1" x14ac:dyDescent="0.25">
      <c r="A34" s="33"/>
      <c r="B34" s="205"/>
      <c r="C34" s="205"/>
      <c r="D34" s="205"/>
      <c r="E34" s="205"/>
      <c r="F34" s="205"/>
      <c r="G34" s="205"/>
      <c r="H34" s="205"/>
      <c r="I34" s="205"/>
      <c r="J34" s="26"/>
      <c r="K34" s="26"/>
      <c r="L34" s="26"/>
      <c r="M34" s="26"/>
      <c r="N34" s="27"/>
      <c r="O34" s="27"/>
      <c r="P34" s="27"/>
      <c r="Q34" s="27"/>
      <c r="R34" s="96">
        <f t="shared" si="2"/>
        <v>0</v>
      </c>
      <c r="S34" s="97">
        <f t="shared" si="3"/>
        <v>0</v>
      </c>
      <c r="T34" s="97">
        <f t="shared" si="4"/>
        <v>0</v>
      </c>
    </row>
    <row r="35" spans="1:20" s="83" customFormat="1" x14ac:dyDescent="0.25">
      <c r="A35" s="33"/>
      <c r="B35" s="100"/>
      <c r="C35" s="100"/>
      <c r="D35" s="33"/>
      <c r="E35" s="33"/>
      <c r="F35" s="33"/>
      <c r="G35" s="105"/>
      <c r="H35" s="33"/>
      <c r="I35" s="33"/>
      <c r="J35" s="81"/>
      <c r="K35" s="81"/>
      <c r="L35" s="81"/>
      <c r="M35" s="81"/>
      <c r="N35" s="127"/>
      <c r="O35" s="127"/>
      <c r="P35" s="127"/>
      <c r="Q35" s="127"/>
      <c r="R35" s="96">
        <f t="shared" si="2"/>
        <v>0</v>
      </c>
      <c r="S35" s="97">
        <f t="shared" si="3"/>
        <v>0</v>
      </c>
      <c r="T35" s="97">
        <f t="shared" si="4"/>
        <v>0</v>
      </c>
    </row>
    <row r="36" spans="1:20" x14ac:dyDescent="0.25">
      <c r="N36" s="50"/>
      <c r="O36" s="50"/>
      <c r="P36" s="50"/>
      <c r="Q36" s="50"/>
      <c r="R36" s="96">
        <f t="shared" si="2"/>
        <v>0</v>
      </c>
      <c r="S36" s="97">
        <f t="shared" si="3"/>
        <v>0</v>
      </c>
      <c r="T36" s="97">
        <f t="shared" si="4"/>
        <v>0</v>
      </c>
    </row>
    <row r="37" spans="1:20" x14ac:dyDescent="0.25">
      <c r="B37" s="1" t="s">
        <v>109</v>
      </c>
      <c r="C37" s="1"/>
      <c r="D37" s="7">
        <v>20</v>
      </c>
      <c r="G37" s="45"/>
      <c r="T37" s="97">
        <f t="shared" si="4"/>
        <v>0</v>
      </c>
    </row>
    <row r="38" spans="1:20" x14ac:dyDescent="0.25">
      <c r="B38" s="1" t="s">
        <v>110</v>
      </c>
      <c r="C38" s="1"/>
      <c r="D38" s="7">
        <v>16</v>
      </c>
      <c r="G38" s="110"/>
    </row>
    <row r="39" spans="1:20" x14ac:dyDescent="0.25">
      <c r="B39" s="1" t="s">
        <v>117</v>
      </c>
      <c r="D39" s="7">
        <v>19</v>
      </c>
      <c r="G39" s="119"/>
    </row>
    <row r="40" spans="1:20" x14ac:dyDescent="0.25">
      <c r="G40" s="82"/>
    </row>
    <row r="41" spans="1:20" x14ac:dyDescent="0.25">
      <c r="G41" s="148" t="s">
        <v>569</v>
      </c>
    </row>
    <row r="42" spans="1:20" x14ac:dyDescent="0.25">
      <c r="G42" s="149" t="s">
        <v>570</v>
      </c>
    </row>
    <row r="43" spans="1:20" x14ac:dyDescent="0.25">
      <c r="G43" s="150" t="s">
        <v>571</v>
      </c>
    </row>
    <row r="44" spans="1:20" x14ac:dyDescent="0.25">
      <c r="G44" s="196" t="s">
        <v>616</v>
      </c>
    </row>
    <row r="45" spans="1:20" x14ac:dyDescent="0.25">
      <c r="G45" s="192" t="s">
        <v>615</v>
      </c>
    </row>
    <row r="46" spans="1:20" x14ac:dyDescent="0.25">
      <c r="G46" s="204" t="s">
        <v>617</v>
      </c>
    </row>
    <row r="47" spans="1:20" x14ac:dyDescent="0.25">
      <c r="G47" s="211" t="s">
        <v>620</v>
      </c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23"/>
  <sheetViews>
    <sheetView showZeros="0" zoomScaleNormal="100" workbookViewId="0">
      <selection activeCell="H4" sqref="H4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0.88671875" style="5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2" width="19.109375" style="15" bestFit="1" customWidth="1"/>
    <col min="13" max="13" width="19.109375" style="15" customWidth="1"/>
    <col min="14" max="14" width="14.6640625" style="15" bestFit="1" customWidth="1"/>
    <col min="15" max="17" width="14.6640625" style="15" customWidth="1"/>
    <col min="18" max="18" width="15.33203125" style="15" bestFit="1" customWidth="1"/>
    <col min="19" max="19" width="11.5546875" style="11" bestFit="1" customWidth="1"/>
    <col min="20" max="20" width="14.55468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14</v>
      </c>
      <c r="H3" s="6" t="s">
        <v>614</v>
      </c>
    </row>
    <row r="5" spans="1:20" ht="24.6" x14ac:dyDescent="0.4">
      <c r="E5" s="121">
        <v>2024</v>
      </c>
      <c r="J5" s="42" t="s">
        <v>107</v>
      </c>
      <c r="K5" s="42" t="s">
        <v>104</v>
      </c>
      <c r="L5" s="42" t="s">
        <v>106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4" t="s">
        <v>108</v>
      </c>
      <c r="T5" s="43" t="s">
        <v>116</v>
      </c>
    </row>
    <row r="6" spans="1:20" s="4" customFormat="1" ht="20.100000000000001" customHeight="1" x14ac:dyDescent="0.3">
      <c r="A6" s="18"/>
      <c r="B6" s="22">
        <f>COUNTA(B8:B12)</f>
        <v>0</v>
      </c>
      <c r="C6" s="22"/>
      <c r="D6" s="18"/>
      <c r="E6" s="18"/>
      <c r="F6" s="18"/>
      <c r="H6" s="18"/>
      <c r="I6" s="125" t="s">
        <v>7</v>
      </c>
      <c r="J6" s="23">
        <f t="shared" ref="J6:T6" si="0">SUM(J8:J15)</f>
        <v>0</v>
      </c>
      <c r="K6" s="23">
        <f t="shared" si="0"/>
        <v>0</v>
      </c>
      <c r="L6" s="23">
        <f t="shared" si="0"/>
        <v>0</v>
      </c>
      <c r="M6" s="23"/>
      <c r="N6" s="23">
        <f t="shared" si="0"/>
        <v>0</v>
      </c>
      <c r="O6" s="23">
        <f t="shared" si="0"/>
        <v>0</v>
      </c>
      <c r="P6" s="23">
        <f t="shared" si="0"/>
        <v>0</v>
      </c>
      <c r="Q6" s="23"/>
      <c r="R6" s="23">
        <f t="shared" si="0"/>
        <v>0</v>
      </c>
      <c r="S6" s="23">
        <f t="shared" si="0"/>
        <v>0</v>
      </c>
      <c r="T6" s="25">
        <f t="shared" si="0"/>
        <v>0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0" ht="15" customHeight="1" x14ac:dyDescent="0.25">
      <c r="A8" s="2"/>
      <c r="B8" s="17"/>
      <c r="C8" s="2"/>
      <c r="D8" s="3"/>
      <c r="E8" s="3"/>
      <c r="F8" s="3"/>
      <c r="G8" s="2"/>
      <c r="H8" s="2"/>
      <c r="I8" s="2"/>
      <c r="J8" s="26"/>
      <c r="K8" s="26"/>
      <c r="L8" s="26"/>
      <c r="M8" s="26"/>
      <c r="N8" s="27"/>
      <c r="O8" s="27"/>
      <c r="P8" s="27"/>
      <c r="Q8" s="27"/>
      <c r="R8" s="28">
        <f>SUM(J8+N8)</f>
        <v>0</v>
      </c>
      <c r="S8" s="52"/>
      <c r="T8" s="52"/>
    </row>
    <row r="9" spans="1:20" ht="15" customHeight="1" x14ac:dyDescent="0.25">
      <c r="A9" s="2"/>
      <c r="B9" s="17"/>
      <c r="C9" s="17"/>
      <c r="D9" s="3"/>
      <c r="E9" s="3"/>
      <c r="F9" s="3"/>
      <c r="G9" s="2"/>
      <c r="H9" s="2"/>
      <c r="I9" s="2"/>
      <c r="J9" s="26"/>
      <c r="K9" s="26"/>
      <c r="L9" s="26"/>
      <c r="M9" s="26"/>
      <c r="N9" s="27"/>
      <c r="O9" s="27"/>
      <c r="P9" s="27"/>
      <c r="Q9" s="27"/>
      <c r="R9" s="28">
        <f t="shared" ref="R9:R12" si="1">SUM(J9+N9)</f>
        <v>0</v>
      </c>
      <c r="S9" s="52"/>
      <c r="T9" s="52"/>
    </row>
    <row r="10" spans="1:20" ht="15" customHeight="1" x14ac:dyDescent="0.25">
      <c r="A10" s="2"/>
      <c r="B10" s="17"/>
      <c r="C10" s="2"/>
      <c r="D10" s="3"/>
      <c r="E10" s="3"/>
      <c r="F10" s="3"/>
      <c r="G10" s="2"/>
      <c r="H10" s="2"/>
      <c r="I10" s="2"/>
      <c r="J10" s="26"/>
      <c r="K10" s="26"/>
      <c r="L10" s="26"/>
      <c r="M10" s="26"/>
      <c r="N10" s="27"/>
      <c r="O10" s="27"/>
      <c r="P10" s="27"/>
      <c r="Q10" s="27"/>
      <c r="R10" s="28">
        <f t="shared" si="1"/>
        <v>0</v>
      </c>
      <c r="S10" s="52"/>
      <c r="T10" s="52"/>
    </row>
    <row r="11" spans="1:20" ht="15" customHeight="1" x14ac:dyDescent="0.25">
      <c r="A11" s="2"/>
      <c r="B11" s="17"/>
      <c r="C11" s="2"/>
      <c r="D11" s="3"/>
      <c r="E11" s="3"/>
      <c r="F11" s="3"/>
      <c r="G11" s="2"/>
      <c r="J11" s="26"/>
      <c r="K11" s="26"/>
      <c r="L11" s="26"/>
      <c r="M11" s="26"/>
      <c r="N11" s="27"/>
      <c r="O11" s="27"/>
      <c r="P11" s="27"/>
      <c r="Q11" s="27"/>
      <c r="R11" s="28">
        <f t="shared" si="1"/>
        <v>0</v>
      </c>
      <c r="S11" s="52"/>
      <c r="T11" s="52"/>
    </row>
    <row r="12" spans="1:20" ht="15" customHeight="1" x14ac:dyDescent="0.25">
      <c r="A12" s="2"/>
      <c r="B12" s="2"/>
      <c r="C12" s="2"/>
      <c r="D12" s="3"/>
      <c r="E12" s="3"/>
      <c r="F12" s="3"/>
      <c r="G12" s="2"/>
      <c r="H12" s="2"/>
      <c r="I12" s="2"/>
      <c r="J12" s="26"/>
      <c r="K12" s="26"/>
      <c r="L12" s="26"/>
      <c r="M12" s="26"/>
      <c r="N12" s="27"/>
      <c r="O12" s="27"/>
      <c r="P12" s="27"/>
      <c r="Q12" s="27"/>
      <c r="R12" s="28">
        <f t="shared" si="1"/>
        <v>0</v>
      </c>
      <c r="S12" s="52"/>
      <c r="T12" s="52"/>
    </row>
    <row r="17" spans="2:7" x14ac:dyDescent="0.25">
      <c r="B17" s="1" t="s">
        <v>109</v>
      </c>
      <c r="C17" s="1"/>
      <c r="D17" s="7">
        <v>0</v>
      </c>
      <c r="G17" s="45"/>
    </row>
    <row r="18" spans="2:7" x14ac:dyDescent="0.25">
      <c r="B18" s="1" t="s">
        <v>110</v>
      </c>
      <c r="C18" s="1"/>
      <c r="D18" s="7">
        <v>0</v>
      </c>
      <c r="G18" s="110"/>
    </row>
    <row r="19" spans="2:7" x14ac:dyDescent="0.25">
      <c r="B19" s="1" t="s">
        <v>117</v>
      </c>
    </row>
    <row r="21" spans="2:7" x14ac:dyDescent="0.25">
      <c r="G21" s="148" t="s">
        <v>569</v>
      </c>
    </row>
    <row r="22" spans="2:7" x14ac:dyDescent="0.25">
      <c r="G22" s="149" t="s">
        <v>570</v>
      </c>
    </row>
    <row r="23" spans="2:7" x14ac:dyDescent="0.25">
      <c r="G23" s="150" t="s">
        <v>571</v>
      </c>
    </row>
  </sheetData>
  <pageMargins left="0" right="0" top="0.98425196850393704" bottom="0.98425196850393704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42"/>
  <sheetViews>
    <sheetView showZeros="0" topLeftCell="A8" zoomScale="90" zoomScaleNormal="90" workbookViewId="0">
      <selection activeCell="G40" sqref="G40"/>
    </sheetView>
  </sheetViews>
  <sheetFormatPr baseColWidth="10" defaultColWidth="9.109375" defaultRowHeight="13.2" x14ac:dyDescent="0.25"/>
  <cols>
    <col min="1" max="1" width="5.6640625" style="5" customWidth="1"/>
    <col min="2" max="2" width="23.33203125" style="11" customWidth="1"/>
    <col min="3" max="3" width="24.44140625" style="11" bestFit="1" customWidth="1"/>
    <col min="4" max="4" width="17.88671875" style="5" customWidth="1"/>
    <col min="5" max="5" width="10.88671875" style="5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0" width="21.33203125" style="15" bestFit="1" customWidth="1"/>
    <col min="11" max="12" width="19.109375" style="15" bestFit="1" customWidth="1"/>
    <col min="13" max="13" width="19.109375" style="15" customWidth="1"/>
    <col min="14" max="16" width="14.6640625" style="15" bestFit="1" customWidth="1"/>
    <col min="17" max="17" width="14.6640625" style="15" customWidth="1"/>
    <col min="18" max="18" width="20.6640625" style="15" customWidth="1"/>
    <col min="19" max="19" width="13.88671875" style="11" bestFit="1" customWidth="1"/>
    <col min="20" max="20" width="17.664062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10</v>
      </c>
      <c r="H3" s="6" t="s">
        <v>614</v>
      </c>
    </row>
    <row r="4" spans="1:20" ht="18" customHeight="1" x14ac:dyDescent="0.25"/>
    <row r="5" spans="1:20" ht="28.2" x14ac:dyDescent="0.5">
      <c r="E5" s="122">
        <v>2024</v>
      </c>
      <c r="J5" s="42" t="s">
        <v>107</v>
      </c>
      <c r="K5" s="42" t="s">
        <v>104</v>
      </c>
      <c r="L5" s="42" t="s">
        <v>106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SUM(J8:J31)</f>
        <v>1157.6399999999999</v>
      </c>
      <c r="K6" s="23">
        <f t="shared" si="0"/>
        <v>1261.1600000000001</v>
      </c>
      <c r="L6" s="23">
        <f t="shared" si="0"/>
        <v>1073.7</v>
      </c>
      <c r="M6" s="23">
        <f t="shared" si="0"/>
        <v>841.31999999999994</v>
      </c>
      <c r="N6" s="124">
        <f t="shared" si="0"/>
        <v>240.68</v>
      </c>
      <c r="O6" s="124">
        <f t="shared" si="0"/>
        <v>1136.17</v>
      </c>
      <c r="P6" s="124">
        <f t="shared" si="0"/>
        <v>844.4</v>
      </c>
      <c r="Q6" s="124">
        <f t="shared" si="0"/>
        <v>798.83999999999992</v>
      </c>
      <c r="R6" s="25">
        <f t="shared" si="0"/>
        <v>1398.3200000000002</v>
      </c>
      <c r="S6" s="25">
        <f t="shared" si="0"/>
        <v>4315.43</v>
      </c>
      <c r="T6" s="25">
        <f t="shared" si="0"/>
        <v>1640.1599999999999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21" t="s">
        <v>7</v>
      </c>
      <c r="S7" s="21" t="s">
        <v>7</v>
      </c>
      <c r="T7" s="21" t="s">
        <v>7</v>
      </c>
    </row>
    <row r="8" spans="1:20" s="82" customFormat="1" x14ac:dyDescent="0.25">
      <c r="A8" s="33">
        <v>1</v>
      </c>
      <c r="B8" s="193" t="s">
        <v>125</v>
      </c>
      <c r="C8" s="193" t="s">
        <v>128</v>
      </c>
      <c r="D8" s="105">
        <v>2012</v>
      </c>
      <c r="E8" s="194">
        <f t="shared" ref="E8:E28" si="1">$E$5-D8</f>
        <v>12</v>
      </c>
      <c r="F8" s="105" t="s">
        <v>34</v>
      </c>
      <c r="G8" s="105" t="s">
        <v>487</v>
      </c>
      <c r="H8" s="105" t="s">
        <v>129</v>
      </c>
      <c r="I8" s="105" t="s">
        <v>10</v>
      </c>
      <c r="J8" s="26"/>
      <c r="K8" s="26"/>
      <c r="L8" s="26"/>
      <c r="M8" s="26"/>
      <c r="N8" s="27">
        <v>240.68</v>
      </c>
      <c r="O8" s="27">
        <v>556.91999999999996</v>
      </c>
      <c r="P8" s="27">
        <v>469.4</v>
      </c>
      <c r="Q8" s="27">
        <v>393.84</v>
      </c>
      <c r="R8" s="96">
        <f t="shared" ref="R8:R31" si="2">SUM(J8+N8)</f>
        <v>240.68</v>
      </c>
      <c r="S8" s="96">
        <f t="shared" ref="S8:S31" si="3">SUM(K8+L8+O8+P8)</f>
        <v>1026.32</v>
      </c>
      <c r="T8" s="97">
        <f t="shared" ref="T8:T32" si="4">SUM(M8+Q8)</f>
        <v>393.84</v>
      </c>
    </row>
    <row r="9" spans="1:20" s="82" customFormat="1" x14ac:dyDescent="0.25">
      <c r="A9" s="33">
        <v>2</v>
      </c>
      <c r="B9" s="193" t="s">
        <v>126</v>
      </c>
      <c r="C9" s="193" t="s">
        <v>128</v>
      </c>
      <c r="D9" s="105">
        <v>2016</v>
      </c>
      <c r="E9" s="194">
        <f t="shared" si="1"/>
        <v>8</v>
      </c>
      <c r="F9" s="105" t="s">
        <v>30</v>
      </c>
      <c r="G9" s="105" t="s">
        <v>487</v>
      </c>
      <c r="H9" s="105" t="s">
        <v>306</v>
      </c>
      <c r="I9" s="105" t="s">
        <v>10</v>
      </c>
      <c r="J9" s="26"/>
      <c r="K9" s="26"/>
      <c r="L9" s="26"/>
      <c r="M9" s="26"/>
      <c r="N9" s="27"/>
      <c r="O9" s="40"/>
      <c r="P9" s="40"/>
      <c r="Q9" s="27"/>
      <c r="R9" s="96">
        <f t="shared" si="2"/>
        <v>0</v>
      </c>
      <c r="S9" s="96">
        <f t="shared" si="3"/>
        <v>0</v>
      </c>
      <c r="T9" s="97">
        <f t="shared" si="4"/>
        <v>0</v>
      </c>
    </row>
    <row r="10" spans="1:20" s="82" customFormat="1" x14ac:dyDescent="0.25">
      <c r="A10" s="33">
        <v>3</v>
      </c>
      <c r="B10" s="193" t="s">
        <v>127</v>
      </c>
      <c r="C10" s="193" t="s">
        <v>128</v>
      </c>
      <c r="D10" s="105">
        <v>2018</v>
      </c>
      <c r="E10" s="194">
        <f t="shared" si="1"/>
        <v>6</v>
      </c>
      <c r="F10" s="105" t="s">
        <v>30</v>
      </c>
      <c r="G10" s="105" t="s">
        <v>487</v>
      </c>
      <c r="H10" s="105" t="s">
        <v>307</v>
      </c>
      <c r="I10" s="105" t="s">
        <v>10</v>
      </c>
      <c r="J10" s="26"/>
      <c r="K10" s="26"/>
      <c r="L10" s="26"/>
      <c r="M10" s="26"/>
      <c r="N10" s="27"/>
      <c r="O10" s="40"/>
      <c r="P10" s="40"/>
      <c r="Q10" s="27"/>
      <c r="R10" s="96">
        <f t="shared" si="2"/>
        <v>0</v>
      </c>
      <c r="S10" s="96">
        <f t="shared" si="3"/>
        <v>0</v>
      </c>
      <c r="T10" s="97">
        <f t="shared" si="4"/>
        <v>0</v>
      </c>
    </row>
    <row r="11" spans="1:20" s="82" customFormat="1" x14ac:dyDescent="0.25">
      <c r="A11" s="33">
        <v>4</v>
      </c>
      <c r="B11" s="193" t="s">
        <v>381</v>
      </c>
      <c r="C11" s="193" t="s">
        <v>128</v>
      </c>
      <c r="D11" s="105">
        <v>2019</v>
      </c>
      <c r="E11" s="194">
        <f t="shared" si="1"/>
        <v>5</v>
      </c>
      <c r="F11" s="105" t="s">
        <v>34</v>
      </c>
      <c r="G11" s="105" t="s">
        <v>487</v>
      </c>
      <c r="H11" s="105" t="s">
        <v>382</v>
      </c>
      <c r="I11" s="105" t="s">
        <v>10</v>
      </c>
      <c r="J11" s="26"/>
      <c r="K11" s="26"/>
      <c r="L11" s="26"/>
      <c r="M11" s="26"/>
      <c r="N11" s="27"/>
      <c r="O11" s="40"/>
      <c r="P11" s="40"/>
      <c r="Q11" s="27"/>
      <c r="R11" s="96">
        <f t="shared" si="2"/>
        <v>0</v>
      </c>
      <c r="S11" s="96">
        <f t="shared" si="3"/>
        <v>0</v>
      </c>
      <c r="T11" s="97">
        <f t="shared" si="4"/>
        <v>0</v>
      </c>
    </row>
    <row r="12" spans="1:20" s="110" customFormat="1" x14ac:dyDescent="0.25">
      <c r="A12" s="33">
        <v>5</v>
      </c>
      <c r="B12" s="100" t="s">
        <v>152</v>
      </c>
      <c r="C12" s="100" t="s">
        <v>150</v>
      </c>
      <c r="D12" s="33">
        <v>2018</v>
      </c>
      <c r="E12" s="33">
        <f t="shared" si="1"/>
        <v>6</v>
      </c>
      <c r="F12" s="33" t="s">
        <v>34</v>
      </c>
      <c r="G12" s="33" t="s">
        <v>151</v>
      </c>
      <c r="H12" s="33" t="s">
        <v>153</v>
      </c>
      <c r="I12" s="33" t="s">
        <v>10</v>
      </c>
      <c r="J12" s="26">
        <v>82.5</v>
      </c>
      <c r="K12" s="26"/>
      <c r="L12" s="26"/>
      <c r="M12" s="26"/>
      <c r="N12" s="27"/>
      <c r="O12" s="40"/>
      <c r="P12" s="40"/>
      <c r="Q12" s="27"/>
      <c r="R12" s="96">
        <f t="shared" si="2"/>
        <v>82.5</v>
      </c>
      <c r="S12" s="96">
        <f t="shared" si="3"/>
        <v>0</v>
      </c>
      <c r="T12" s="97">
        <f t="shared" si="4"/>
        <v>0</v>
      </c>
    </row>
    <row r="13" spans="1:20" x14ac:dyDescent="0.25">
      <c r="A13" s="33">
        <v>6</v>
      </c>
      <c r="B13" s="100" t="s">
        <v>563</v>
      </c>
      <c r="C13" s="100" t="s">
        <v>184</v>
      </c>
      <c r="D13" s="33">
        <v>2011</v>
      </c>
      <c r="E13" s="33">
        <f t="shared" si="1"/>
        <v>13</v>
      </c>
      <c r="F13" s="33" t="s">
        <v>30</v>
      </c>
      <c r="G13" s="33" t="s">
        <v>284</v>
      </c>
      <c r="H13" s="33" t="s">
        <v>379</v>
      </c>
      <c r="I13" s="33" t="s">
        <v>10</v>
      </c>
      <c r="J13" s="26">
        <v>82.5</v>
      </c>
      <c r="K13" s="26"/>
      <c r="L13" s="26"/>
      <c r="M13" s="26"/>
      <c r="N13" s="27"/>
      <c r="O13" s="40"/>
      <c r="P13" s="40"/>
      <c r="Q13" s="27"/>
      <c r="R13" s="96">
        <f t="shared" si="2"/>
        <v>82.5</v>
      </c>
      <c r="S13" s="96">
        <f t="shared" si="3"/>
        <v>0</v>
      </c>
      <c r="T13" s="97">
        <f t="shared" si="4"/>
        <v>0</v>
      </c>
    </row>
    <row r="14" spans="1:20" x14ac:dyDescent="0.25">
      <c r="A14" s="33">
        <v>7</v>
      </c>
      <c r="B14" s="100" t="s">
        <v>193</v>
      </c>
      <c r="C14" s="100" t="s">
        <v>194</v>
      </c>
      <c r="D14" s="33">
        <v>2014</v>
      </c>
      <c r="E14" s="33">
        <f t="shared" si="1"/>
        <v>10</v>
      </c>
      <c r="F14" s="33" t="s">
        <v>30</v>
      </c>
      <c r="G14" s="33" t="s">
        <v>195</v>
      </c>
      <c r="H14" s="33" t="s">
        <v>196</v>
      </c>
      <c r="I14" s="33" t="s">
        <v>10</v>
      </c>
      <c r="J14" s="26">
        <v>82.5</v>
      </c>
      <c r="K14" s="26"/>
      <c r="L14" s="26"/>
      <c r="M14" s="26"/>
      <c r="N14" s="27"/>
      <c r="O14" s="27"/>
      <c r="P14" s="27"/>
      <c r="Q14" s="27"/>
      <c r="R14" s="96">
        <f t="shared" si="2"/>
        <v>82.5</v>
      </c>
      <c r="S14" s="96">
        <f t="shared" si="3"/>
        <v>0</v>
      </c>
      <c r="T14" s="97">
        <f t="shared" si="4"/>
        <v>0</v>
      </c>
    </row>
    <row r="15" spans="1:20" x14ac:dyDescent="0.25">
      <c r="A15" s="33">
        <v>8</v>
      </c>
      <c r="B15" s="151" t="s">
        <v>197</v>
      </c>
      <c r="C15" s="151" t="s">
        <v>198</v>
      </c>
      <c r="D15" s="152">
        <v>2017</v>
      </c>
      <c r="E15" s="152">
        <f t="shared" si="1"/>
        <v>7</v>
      </c>
      <c r="F15" s="152" t="s">
        <v>30</v>
      </c>
      <c r="G15" s="152" t="s">
        <v>200</v>
      </c>
      <c r="H15" s="152" t="s">
        <v>201</v>
      </c>
      <c r="I15" s="152" t="s">
        <v>10</v>
      </c>
      <c r="J15" s="26">
        <v>148.5</v>
      </c>
      <c r="K15" s="26"/>
      <c r="L15" s="26"/>
      <c r="M15" s="26"/>
      <c r="N15" s="27"/>
      <c r="O15" s="27">
        <v>361.5</v>
      </c>
      <c r="P15" s="27"/>
      <c r="Q15" s="27"/>
      <c r="R15" s="96">
        <f t="shared" si="2"/>
        <v>148.5</v>
      </c>
      <c r="S15" s="96">
        <f t="shared" si="3"/>
        <v>361.5</v>
      </c>
      <c r="T15" s="97">
        <f t="shared" si="4"/>
        <v>0</v>
      </c>
    </row>
    <row r="16" spans="1:20" x14ac:dyDescent="0.25">
      <c r="A16" s="33">
        <v>9</v>
      </c>
      <c r="B16" s="151" t="s">
        <v>199</v>
      </c>
      <c r="C16" s="151" t="s">
        <v>198</v>
      </c>
      <c r="D16" s="152">
        <v>2015</v>
      </c>
      <c r="E16" s="152">
        <f t="shared" si="1"/>
        <v>9</v>
      </c>
      <c r="F16" s="152" t="s">
        <v>30</v>
      </c>
      <c r="G16" s="152" t="s">
        <v>200</v>
      </c>
      <c r="H16" s="152" t="s">
        <v>380</v>
      </c>
      <c r="I16" s="152" t="s">
        <v>10</v>
      </c>
      <c r="J16" s="26"/>
      <c r="K16" s="26"/>
      <c r="L16" s="26"/>
      <c r="M16" s="26"/>
      <c r="N16" s="27"/>
      <c r="O16" s="40"/>
      <c r="P16" s="40"/>
      <c r="Q16" s="27"/>
      <c r="R16" s="96">
        <f t="shared" si="2"/>
        <v>0</v>
      </c>
      <c r="S16" s="96">
        <f t="shared" si="3"/>
        <v>0</v>
      </c>
      <c r="T16" s="97">
        <f t="shared" si="4"/>
        <v>0</v>
      </c>
    </row>
    <row r="17" spans="1:20" s="110" customFormat="1" x14ac:dyDescent="0.25">
      <c r="A17" s="33">
        <v>10</v>
      </c>
      <c r="B17" s="100" t="s">
        <v>59</v>
      </c>
      <c r="C17" s="100" t="s">
        <v>207</v>
      </c>
      <c r="D17" s="33">
        <v>2014</v>
      </c>
      <c r="E17" s="33">
        <f t="shared" si="1"/>
        <v>10</v>
      </c>
      <c r="F17" s="33" t="s">
        <v>30</v>
      </c>
      <c r="G17" s="33" t="s">
        <v>208</v>
      </c>
      <c r="H17" s="33" t="s">
        <v>209</v>
      </c>
      <c r="I17" s="33" t="s">
        <v>10</v>
      </c>
      <c r="J17" s="26">
        <v>82.5</v>
      </c>
      <c r="K17" s="26"/>
      <c r="L17" s="26"/>
      <c r="M17" s="26"/>
      <c r="N17" s="27"/>
      <c r="O17" s="40"/>
      <c r="P17" s="40"/>
      <c r="Q17" s="27"/>
      <c r="R17" s="96">
        <f t="shared" si="2"/>
        <v>82.5</v>
      </c>
      <c r="S17" s="96">
        <f t="shared" si="3"/>
        <v>0</v>
      </c>
      <c r="T17" s="97">
        <f t="shared" si="4"/>
        <v>0</v>
      </c>
    </row>
    <row r="18" spans="1:20" x14ac:dyDescent="0.25">
      <c r="A18" s="33">
        <v>11</v>
      </c>
      <c r="B18" s="193" t="s">
        <v>248</v>
      </c>
      <c r="C18" s="193" t="s">
        <v>249</v>
      </c>
      <c r="D18" s="105">
        <v>2013</v>
      </c>
      <c r="E18" s="105">
        <f t="shared" si="1"/>
        <v>11</v>
      </c>
      <c r="F18" s="105" t="s">
        <v>30</v>
      </c>
      <c r="G18" s="105" t="s">
        <v>247</v>
      </c>
      <c r="H18" s="105" t="s">
        <v>250</v>
      </c>
      <c r="I18" s="105" t="s">
        <v>10</v>
      </c>
      <c r="J18" s="26">
        <v>82.5</v>
      </c>
      <c r="K18" s="26">
        <v>217.75</v>
      </c>
      <c r="L18" s="26">
        <v>187.5</v>
      </c>
      <c r="M18" s="26">
        <v>135</v>
      </c>
      <c r="N18" s="27"/>
      <c r="O18" s="40"/>
      <c r="P18" s="40"/>
      <c r="Q18" s="27"/>
      <c r="R18" s="96">
        <f t="shared" si="2"/>
        <v>82.5</v>
      </c>
      <c r="S18" s="96">
        <f t="shared" si="3"/>
        <v>405.25</v>
      </c>
      <c r="T18" s="97">
        <f t="shared" si="4"/>
        <v>135</v>
      </c>
    </row>
    <row r="19" spans="1:20" x14ac:dyDescent="0.25">
      <c r="A19" s="33">
        <v>12</v>
      </c>
      <c r="B19" s="100" t="s">
        <v>251</v>
      </c>
      <c r="C19" s="100" t="s">
        <v>252</v>
      </c>
      <c r="D19" s="33">
        <v>2013</v>
      </c>
      <c r="E19" s="33">
        <f t="shared" si="1"/>
        <v>11</v>
      </c>
      <c r="F19" s="33" t="s">
        <v>30</v>
      </c>
      <c r="G19" s="33" t="s">
        <v>253</v>
      </c>
      <c r="H19" s="33" t="s">
        <v>254</v>
      </c>
      <c r="I19" s="33" t="s">
        <v>10</v>
      </c>
      <c r="J19" s="26">
        <v>82.5</v>
      </c>
      <c r="K19" s="26"/>
      <c r="L19" s="26"/>
      <c r="M19" s="26"/>
      <c r="N19" s="27"/>
      <c r="O19" s="40"/>
      <c r="P19" s="40"/>
      <c r="Q19" s="27"/>
      <c r="R19" s="96">
        <f t="shared" si="2"/>
        <v>82.5</v>
      </c>
      <c r="S19" s="96">
        <f t="shared" si="3"/>
        <v>0</v>
      </c>
      <c r="T19" s="97">
        <f t="shared" si="4"/>
        <v>0</v>
      </c>
    </row>
    <row r="20" spans="1:20" ht="13.8" customHeight="1" x14ac:dyDescent="0.25">
      <c r="A20" s="33">
        <v>13</v>
      </c>
      <c r="B20" s="193" t="s">
        <v>255</v>
      </c>
      <c r="C20" s="193" t="s">
        <v>256</v>
      </c>
      <c r="D20" s="105">
        <v>2013</v>
      </c>
      <c r="E20" s="105">
        <f t="shared" si="1"/>
        <v>11</v>
      </c>
      <c r="F20" s="105" t="s">
        <v>30</v>
      </c>
      <c r="G20" s="105" t="s">
        <v>257</v>
      </c>
      <c r="H20" s="105" t="s">
        <v>258</v>
      </c>
      <c r="I20" s="105" t="s">
        <v>10</v>
      </c>
      <c r="J20" s="26">
        <v>148.5</v>
      </c>
      <c r="K20" s="26">
        <v>361.5</v>
      </c>
      <c r="L20" s="26">
        <v>307.5</v>
      </c>
      <c r="M20" s="26">
        <v>243</v>
      </c>
      <c r="N20" s="27"/>
      <c r="O20" s="40"/>
      <c r="P20" s="40"/>
      <c r="Q20" s="27"/>
      <c r="R20" s="96">
        <f t="shared" si="2"/>
        <v>148.5</v>
      </c>
      <c r="S20" s="96">
        <f t="shared" si="3"/>
        <v>669</v>
      </c>
      <c r="T20" s="97">
        <f t="shared" si="4"/>
        <v>243</v>
      </c>
    </row>
    <row r="21" spans="1:20" s="82" customFormat="1" x14ac:dyDescent="0.25">
      <c r="A21" s="33">
        <v>14</v>
      </c>
      <c r="B21" s="193" t="s">
        <v>329</v>
      </c>
      <c r="C21" s="193" t="s">
        <v>256</v>
      </c>
      <c r="D21" s="105">
        <v>2018</v>
      </c>
      <c r="E21" s="105">
        <f t="shared" si="1"/>
        <v>6</v>
      </c>
      <c r="F21" s="105" t="s">
        <v>30</v>
      </c>
      <c r="G21" s="105" t="s">
        <v>257</v>
      </c>
      <c r="H21" s="105"/>
      <c r="I21" s="105" t="s">
        <v>10</v>
      </c>
      <c r="J21" s="26"/>
      <c r="K21" s="26"/>
      <c r="L21" s="26"/>
      <c r="M21" s="26"/>
      <c r="N21" s="38"/>
      <c r="O21" s="84"/>
      <c r="P21" s="84"/>
      <c r="Q21" s="38"/>
      <c r="R21" s="96">
        <f t="shared" si="2"/>
        <v>0</v>
      </c>
      <c r="S21" s="96">
        <f t="shared" si="3"/>
        <v>0</v>
      </c>
      <c r="T21" s="97">
        <f t="shared" si="4"/>
        <v>0</v>
      </c>
    </row>
    <row r="22" spans="1:20" x14ac:dyDescent="0.25">
      <c r="A22" s="33">
        <v>15</v>
      </c>
      <c r="B22" s="193" t="s">
        <v>375</v>
      </c>
      <c r="C22" s="193" t="s">
        <v>376</v>
      </c>
      <c r="D22" s="105">
        <v>2015</v>
      </c>
      <c r="E22" s="105">
        <f t="shared" si="1"/>
        <v>9</v>
      </c>
      <c r="F22" s="105" t="s">
        <v>34</v>
      </c>
      <c r="G22" s="105" t="s">
        <v>377</v>
      </c>
      <c r="H22" s="105" t="s">
        <v>378</v>
      </c>
      <c r="I22" s="105" t="s">
        <v>10</v>
      </c>
      <c r="J22" s="26">
        <v>82.5</v>
      </c>
      <c r="K22" s="26">
        <v>217.75</v>
      </c>
      <c r="L22" s="26">
        <v>187.5</v>
      </c>
      <c r="M22" s="26">
        <v>135</v>
      </c>
      <c r="N22" s="27"/>
      <c r="O22" s="27"/>
      <c r="P22" s="27"/>
      <c r="Q22" s="40"/>
      <c r="R22" s="96">
        <f t="shared" si="2"/>
        <v>82.5</v>
      </c>
      <c r="S22" s="96">
        <f t="shared" si="3"/>
        <v>405.25</v>
      </c>
      <c r="T22" s="97">
        <f t="shared" si="4"/>
        <v>135</v>
      </c>
    </row>
    <row r="23" spans="1:20" x14ac:dyDescent="0.25">
      <c r="A23" s="33">
        <v>16</v>
      </c>
      <c r="B23" s="193" t="s">
        <v>488</v>
      </c>
      <c r="C23" s="193" t="s">
        <v>489</v>
      </c>
      <c r="D23" s="105">
        <v>2019</v>
      </c>
      <c r="E23" s="105">
        <f t="shared" si="1"/>
        <v>5</v>
      </c>
      <c r="F23" s="105" t="s">
        <v>34</v>
      </c>
      <c r="G23" s="105" t="s">
        <v>490</v>
      </c>
      <c r="H23" s="105" t="s">
        <v>491</v>
      </c>
      <c r="I23" s="105" t="s">
        <v>10</v>
      </c>
      <c r="J23" s="26">
        <v>82.5</v>
      </c>
      <c r="K23" s="26"/>
      <c r="L23" s="26"/>
      <c r="M23" s="26"/>
      <c r="N23" s="27"/>
      <c r="O23" s="27"/>
      <c r="P23" s="27">
        <v>187.5</v>
      </c>
      <c r="Q23" s="27">
        <v>135</v>
      </c>
      <c r="R23" s="96">
        <f t="shared" si="2"/>
        <v>82.5</v>
      </c>
      <c r="S23" s="96">
        <f t="shared" si="3"/>
        <v>187.5</v>
      </c>
      <c r="T23" s="97">
        <f t="shared" si="4"/>
        <v>135</v>
      </c>
    </row>
    <row r="24" spans="1:20" x14ac:dyDescent="0.25">
      <c r="A24" s="33">
        <v>17</v>
      </c>
      <c r="B24" s="193" t="s">
        <v>492</v>
      </c>
      <c r="C24" s="193" t="s">
        <v>495</v>
      </c>
      <c r="D24" s="105">
        <v>2015</v>
      </c>
      <c r="E24" s="105">
        <f t="shared" si="1"/>
        <v>9</v>
      </c>
      <c r="F24" s="105" t="s">
        <v>30</v>
      </c>
      <c r="G24" s="105" t="s">
        <v>496</v>
      </c>
      <c r="H24" s="105" t="s">
        <v>497</v>
      </c>
      <c r="I24" s="105" t="s">
        <v>10</v>
      </c>
      <c r="J24" s="26">
        <v>200.64</v>
      </c>
      <c r="K24" s="26">
        <v>464.16</v>
      </c>
      <c r="L24" s="26">
        <v>391.2</v>
      </c>
      <c r="M24" s="26">
        <v>328.32</v>
      </c>
      <c r="N24" s="27"/>
      <c r="O24" s="27"/>
      <c r="P24" s="27"/>
      <c r="Q24" s="40"/>
      <c r="R24" s="96">
        <f t="shared" si="2"/>
        <v>200.64</v>
      </c>
      <c r="S24" s="96">
        <f t="shared" si="3"/>
        <v>855.36</v>
      </c>
      <c r="T24" s="97">
        <f t="shared" si="4"/>
        <v>328.32</v>
      </c>
    </row>
    <row r="25" spans="1:20" x14ac:dyDescent="0.25">
      <c r="A25" s="33">
        <v>18</v>
      </c>
      <c r="B25" s="193" t="s">
        <v>493</v>
      </c>
      <c r="C25" s="193" t="s">
        <v>495</v>
      </c>
      <c r="D25" s="105">
        <v>2017</v>
      </c>
      <c r="E25" s="105">
        <f t="shared" si="1"/>
        <v>7</v>
      </c>
      <c r="F25" s="105" t="s">
        <v>34</v>
      </c>
      <c r="G25" s="105" t="s">
        <v>496</v>
      </c>
      <c r="H25" s="105" t="s">
        <v>498</v>
      </c>
      <c r="I25" s="105" t="s">
        <v>10</v>
      </c>
      <c r="J25" s="26"/>
      <c r="K25" s="26"/>
      <c r="L25" s="26"/>
      <c r="M25" s="26"/>
      <c r="N25" s="27"/>
      <c r="O25" s="27"/>
      <c r="P25" s="27"/>
      <c r="Q25" s="40"/>
      <c r="R25" s="96">
        <f t="shared" si="2"/>
        <v>0</v>
      </c>
      <c r="S25" s="96">
        <f t="shared" si="3"/>
        <v>0</v>
      </c>
      <c r="T25" s="97">
        <f t="shared" si="4"/>
        <v>0</v>
      </c>
    </row>
    <row r="26" spans="1:20" x14ac:dyDescent="0.25">
      <c r="A26" s="33">
        <v>19</v>
      </c>
      <c r="B26" s="193" t="s">
        <v>494</v>
      </c>
      <c r="C26" s="193" t="s">
        <v>495</v>
      </c>
      <c r="D26" s="105">
        <v>2018</v>
      </c>
      <c r="E26" s="105">
        <f t="shared" si="1"/>
        <v>6</v>
      </c>
      <c r="F26" s="105" t="s">
        <v>30</v>
      </c>
      <c r="G26" s="105" t="s">
        <v>496</v>
      </c>
      <c r="H26" s="105" t="s">
        <v>499</v>
      </c>
      <c r="I26" s="105" t="s">
        <v>10</v>
      </c>
      <c r="J26" s="80"/>
      <c r="K26" s="103"/>
      <c r="L26" s="103"/>
      <c r="M26" s="103"/>
      <c r="N26" s="102"/>
      <c r="O26" s="102"/>
      <c r="P26" s="102"/>
      <c r="Q26" s="102"/>
      <c r="R26" s="96">
        <f t="shared" si="2"/>
        <v>0</v>
      </c>
      <c r="S26" s="96">
        <f t="shared" si="3"/>
        <v>0</v>
      </c>
      <c r="T26" s="97">
        <f t="shared" si="4"/>
        <v>0</v>
      </c>
    </row>
    <row r="27" spans="1:20" x14ac:dyDescent="0.25">
      <c r="A27" s="33">
        <v>20</v>
      </c>
      <c r="B27" s="205" t="s">
        <v>572</v>
      </c>
      <c r="C27" s="205" t="s">
        <v>725</v>
      </c>
      <c r="D27" s="206">
        <v>2015</v>
      </c>
      <c r="E27" s="206">
        <f t="shared" si="1"/>
        <v>9</v>
      </c>
      <c r="F27" s="206" t="s">
        <v>34</v>
      </c>
      <c r="G27" s="206" t="s">
        <v>573</v>
      </c>
      <c r="H27" s="206" t="s">
        <v>574</v>
      </c>
      <c r="I27" s="206" t="s">
        <v>10</v>
      </c>
      <c r="J27" s="80"/>
      <c r="K27" s="103"/>
      <c r="L27" s="103"/>
      <c r="M27" s="103"/>
      <c r="N27" s="102"/>
      <c r="O27" s="27">
        <v>217.75</v>
      </c>
      <c r="P27" s="27">
        <v>187.5</v>
      </c>
      <c r="Q27" s="27">
        <v>135</v>
      </c>
      <c r="R27" s="96">
        <f t="shared" si="2"/>
        <v>0</v>
      </c>
      <c r="S27" s="96">
        <f t="shared" si="3"/>
        <v>405.25</v>
      </c>
      <c r="T27" s="97">
        <f t="shared" si="4"/>
        <v>135</v>
      </c>
    </row>
    <row r="28" spans="1:20" x14ac:dyDescent="0.25">
      <c r="A28" s="58">
        <v>21</v>
      </c>
      <c r="B28" s="209" t="s">
        <v>729</v>
      </c>
      <c r="C28" s="209" t="s">
        <v>730</v>
      </c>
      <c r="D28" s="209">
        <v>2017</v>
      </c>
      <c r="E28" s="209">
        <f t="shared" si="1"/>
        <v>7</v>
      </c>
      <c r="F28" s="209" t="s">
        <v>34</v>
      </c>
      <c r="G28" s="209" t="s">
        <v>727</v>
      </c>
      <c r="H28" s="209" t="s">
        <v>728</v>
      </c>
      <c r="I28" s="209" t="s">
        <v>10</v>
      </c>
      <c r="J28" s="80"/>
      <c r="K28" s="103"/>
      <c r="L28" s="103"/>
      <c r="M28" s="103"/>
      <c r="N28" s="102"/>
      <c r="O28" s="27"/>
      <c r="P28" s="27"/>
      <c r="Q28" s="27">
        <v>135</v>
      </c>
      <c r="R28" s="96">
        <f t="shared" si="2"/>
        <v>0</v>
      </c>
      <c r="S28" s="96">
        <f t="shared" si="3"/>
        <v>0</v>
      </c>
      <c r="T28" s="97">
        <f t="shared" si="4"/>
        <v>135</v>
      </c>
    </row>
    <row r="29" spans="1:20" x14ac:dyDescent="0.25">
      <c r="A29" s="58"/>
      <c r="B29" s="234"/>
      <c r="C29" s="234"/>
      <c r="D29" s="234"/>
      <c r="E29" s="234"/>
      <c r="F29" s="234"/>
      <c r="G29" s="234"/>
      <c r="H29" s="234"/>
      <c r="I29" s="234"/>
      <c r="J29" s="230"/>
      <c r="K29" s="231"/>
      <c r="L29" s="231"/>
      <c r="M29" s="231"/>
      <c r="N29" s="232"/>
      <c r="O29" s="233"/>
      <c r="P29" s="233"/>
      <c r="Q29" s="233"/>
      <c r="R29" s="96">
        <f t="shared" si="2"/>
        <v>0</v>
      </c>
      <c r="S29" s="96">
        <f t="shared" si="3"/>
        <v>0</v>
      </c>
      <c r="T29" s="97">
        <f t="shared" si="4"/>
        <v>0</v>
      </c>
    </row>
    <row r="30" spans="1:20" x14ac:dyDescent="0.25">
      <c r="A30" s="58"/>
      <c r="B30" s="154"/>
      <c r="C30" s="154"/>
      <c r="D30" s="155"/>
      <c r="E30" s="155"/>
      <c r="F30" s="155"/>
      <c r="G30" s="155"/>
      <c r="H30" s="155"/>
      <c r="I30" s="155"/>
      <c r="J30" s="168"/>
      <c r="R30" s="96">
        <f t="shared" si="2"/>
        <v>0</v>
      </c>
      <c r="S30" s="96">
        <f t="shared" si="3"/>
        <v>0</v>
      </c>
      <c r="T30" s="97">
        <f t="shared" si="4"/>
        <v>0</v>
      </c>
    </row>
    <row r="31" spans="1:20" x14ac:dyDescent="0.25">
      <c r="R31" s="96">
        <f t="shared" si="2"/>
        <v>0</v>
      </c>
      <c r="S31" s="96">
        <f t="shared" si="3"/>
        <v>0</v>
      </c>
      <c r="T31" s="97">
        <f t="shared" si="4"/>
        <v>0</v>
      </c>
    </row>
    <row r="32" spans="1:20" x14ac:dyDescent="0.25">
      <c r="B32" s="1" t="s">
        <v>109</v>
      </c>
      <c r="D32" s="7">
        <v>19</v>
      </c>
      <c r="T32" s="97">
        <f t="shared" si="4"/>
        <v>0</v>
      </c>
    </row>
    <row r="33" spans="2:7" x14ac:dyDescent="0.25">
      <c r="B33" s="1" t="s">
        <v>110</v>
      </c>
      <c r="D33" s="7">
        <v>15</v>
      </c>
    </row>
    <row r="34" spans="2:7" x14ac:dyDescent="0.25">
      <c r="B34" s="1" t="s">
        <v>117</v>
      </c>
      <c r="D34" s="7">
        <v>14</v>
      </c>
      <c r="F34" s="11"/>
      <c r="G34" s="45"/>
    </row>
    <row r="35" spans="2:7" x14ac:dyDescent="0.25">
      <c r="F35" s="111"/>
      <c r="G35" s="110"/>
    </row>
    <row r="36" spans="2:7" x14ac:dyDescent="0.25">
      <c r="F36" s="110"/>
      <c r="G36" s="119"/>
    </row>
    <row r="37" spans="2:7" x14ac:dyDescent="0.25">
      <c r="E37" s="37"/>
      <c r="F37" s="82"/>
      <c r="G37" s="148" t="s">
        <v>569</v>
      </c>
    </row>
    <row r="38" spans="2:7" x14ac:dyDescent="0.25">
      <c r="F38" s="115"/>
      <c r="G38" s="149" t="s">
        <v>570</v>
      </c>
    </row>
    <row r="39" spans="2:7" x14ac:dyDescent="0.25">
      <c r="F39" s="116"/>
      <c r="G39" s="150" t="s">
        <v>571</v>
      </c>
    </row>
    <row r="40" spans="2:7" x14ac:dyDescent="0.25">
      <c r="G40" s="204" t="s">
        <v>726</v>
      </c>
    </row>
    <row r="41" spans="2:7" x14ac:dyDescent="0.25">
      <c r="G41" s="211" t="s">
        <v>620</v>
      </c>
    </row>
    <row r="42" spans="2:7" x14ac:dyDescent="0.25">
      <c r="G42" s="51" t="s">
        <v>615</v>
      </c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39"/>
  <sheetViews>
    <sheetView showZeros="0" topLeftCell="A8" zoomScale="68" zoomScaleNormal="68" workbookViewId="0">
      <selection activeCell="T8" sqref="T8:T32"/>
    </sheetView>
  </sheetViews>
  <sheetFormatPr baseColWidth="10" defaultColWidth="9.109375" defaultRowHeight="13.2" x14ac:dyDescent="0.25"/>
  <cols>
    <col min="1" max="1" width="5.6640625" style="5" customWidth="1"/>
    <col min="2" max="2" width="29.33203125" style="11" customWidth="1"/>
    <col min="3" max="3" width="32.44140625" style="11" bestFit="1" customWidth="1"/>
    <col min="4" max="4" width="17.88671875" style="5" customWidth="1"/>
    <col min="5" max="5" width="12" style="5" bestFit="1" customWidth="1"/>
    <col min="6" max="6" width="11.88671875" style="5" customWidth="1"/>
    <col min="7" max="7" width="38.44140625" style="11" bestFit="1" customWidth="1"/>
    <col min="8" max="8" width="20.44140625" style="5" customWidth="1"/>
    <col min="9" max="9" width="28" style="5" bestFit="1" customWidth="1"/>
    <col min="10" max="10" width="19.109375" style="15" bestFit="1" customWidth="1"/>
    <col min="11" max="13" width="19.109375" style="15" customWidth="1"/>
    <col min="14" max="14" width="19.88671875" style="15" bestFit="1" customWidth="1"/>
    <col min="15" max="17" width="14.6640625" style="15" customWidth="1"/>
    <col min="18" max="18" width="20.6640625" style="15" customWidth="1"/>
    <col min="19" max="19" width="13.33203125" style="11" bestFit="1" customWidth="1"/>
    <col min="20" max="20" width="14.33203125" style="11" bestFit="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18</v>
      </c>
      <c r="H3" s="6" t="s">
        <v>614</v>
      </c>
    </row>
    <row r="4" spans="1:20" ht="18" customHeight="1" x14ac:dyDescent="0.25"/>
    <row r="5" spans="1:20" ht="30" x14ac:dyDescent="0.5">
      <c r="E5" s="123">
        <v>2024</v>
      </c>
      <c r="J5" s="42" t="s">
        <v>107</v>
      </c>
      <c r="K5" s="42" t="s">
        <v>104</v>
      </c>
      <c r="L5" s="42" t="s">
        <v>106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T6" si="0">SUM(J8:J32)</f>
        <v>231</v>
      </c>
      <c r="K6" s="23">
        <f t="shared" si="0"/>
        <v>217.75</v>
      </c>
      <c r="L6" s="23">
        <f t="shared" si="0"/>
        <v>187.5</v>
      </c>
      <c r="M6" s="23">
        <f t="shared" si="0"/>
        <v>0</v>
      </c>
      <c r="N6" s="24">
        <f t="shared" si="0"/>
        <v>893.64</v>
      </c>
      <c r="O6" s="24">
        <f t="shared" si="0"/>
        <v>2707.16</v>
      </c>
      <c r="P6" s="24">
        <f t="shared" si="0"/>
        <v>2303.6999999999998</v>
      </c>
      <c r="Q6" s="24">
        <f t="shared" si="0"/>
        <v>1478.1599999999999</v>
      </c>
      <c r="R6" s="25">
        <f t="shared" si="0"/>
        <v>1124.6399999999999</v>
      </c>
      <c r="S6" s="25">
        <f t="shared" si="0"/>
        <v>5416.1100000000006</v>
      </c>
      <c r="T6" s="25">
        <f t="shared" si="0"/>
        <v>1478.1599999999999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21" t="s">
        <v>7</v>
      </c>
      <c r="S7" s="21" t="s">
        <v>7</v>
      </c>
      <c r="T7" s="21" t="s">
        <v>7</v>
      </c>
    </row>
    <row r="8" spans="1:20" s="110" customFormat="1" ht="15" customHeight="1" x14ac:dyDescent="0.25">
      <c r="A8" s="33">
        <v>1</v>
      </c>
      <c r="B8" s="151" t="s">
        <v>112</v>
      </c>
      <c r="C8" s="151" t="s">
        <v>113</v>
      </c>
      <c r="D8" s="153">
        <v>2003</v>
      </c>
      <c r="E8" s="153">
        <f t="shared" ref="E8:E28" si="1">$E$5-D8</f>
        <v>21</v>
      </c>
      <c r="F8" s="158" t="s">
        <v>34</v>
      </c>
      <c r="G8" s="152" t="s">
        <v>111</v>
      </c>
      <c r="H8" s="152" t="s">
        <v>263</v>
      </c>
      <c r="I8" s="152" t="s">
        <v>18</v>
      </c>
      <c r="J8" s="26"/>
      <c r="K8" s="26"/>
      <c r="L8" s="26"/>
      <c r="M8" s="26"/>
      <c r="N8" s="27">
        <v>148.5</v>
      </c>
      <c r="O8" s="27">
        <v>361.5</v>
      </c>
      <c r="P8" s="27">
        <v>307.5</v>
      </c>
      <c r="Q8" s="27"/>
      <c r="R8" s="96">
        <f t="shared" ref="R8:R28" si="2">SUM(J8+N8)</f>
        <v>148.5</v>
      </c>
      <c r="S8" s="96">
        <f t="shared" ref="S8:S29" si="3">SUM(K8+L8+O8+P8)</f>
        <v>669</v>
      </c>
      <c r="T8" s="97">
        <f t="shared" ref="T8:T32" si="4">SUM(M8+Q8)</f>
        <v>0</v>
      </c>
    </row>
    <row r="9" spans="1:20" s="110" customFormat="1" ht="15" customHeight="1" x14ac:dyDescent="0.25">
      <c r="A9" s="33">
        <v>2</v>
      </c>
      <c r="B9" s="193" t="s">
        <v>134</v>
      </c>
      <c r="C9" s="193" t="s">
        <v>262</v>
      </c>
      <c r="D9" s="194">
        <v>2015</v>
      </c>
      <c r="E9" s="194">
        <f t="shared" si="1"/>
        <v>9</v>
      </c>
      <c r="F9" s="195" t="s">
        <v>118</v>
      </c>
      <c r="G9" s="105" t="s">
        <v>111</v>
      </c>
      <c r="H9" s="105" t="s">
        <v>305</v>
      </c>
      <c r="I9" s="105" t="s">
        <v>18</v>
      </c>
      <c r="J9" s="26"/>
      <c r="K9" s="26"/>
      <c r="L9" s="26"/>
      <c r="M9" s="26"/>
      <c r="N9" s="27"/>
      <c r="O9" s="27"/>
      <c r="P9" s="27"/>
      <c r="Q9" s="27">
        <v>135</v>
      </c>
      <c r="R9" s="96">
        <f t="shared" si="2"/>
        <v>0</v>
      </c>
      <c r="S9" s="96">
        <f t="shared" si="3"/>
        <v>0</v>
      </c>
      <c r="T9" s="97">
        <f t="shared" si="4"/>
        <v>135</v>
      </c>
    </row>
    <row r="10" spans="1:20" s="82" customFormat="1" ht="15.6" customHeight="1" x14ac:dyDescent="0.25">
      <c r="A10" s="33">
        <v>3</v>
      </c>
      <c r="B10" s="151" t="s">
        <v>156</v>
      </c>
      <c r="C10" s="151" t="s">
        <v>115</v>
      </c>
      <c r="D10" s="152">
        <v>2011</v>
      </c>
      <c r="E10" s="153">
        <f t="shared" si="1"/>
        <v>13</v>
      </c>
      <c r="F10" s="152" t="s">
        <v>30</v>
      </c>
      <c r="G10" s="152" t="s">
        <v>122</v>
      </c>
      <c r="H10" s="152" t="s">
        <v>158</v>
      </c>
      <c r="I10" s="152" t="s">
        <v>18</v>
      </c>
      <c r="J10" s="80"/>
      <c r="K10" s="80"/>
      <c r="L10" s="80"/>
      <c r="M10" s="80"/>
      <c r="N10" s="27">
        <v>148.5</v>
      </c>
      <c r="O10" s="27">
        <v>361.5</v>
      </c>
      <c r="P10" s="27">
        <v>307.5</v>
      </c>
      <c r="Q10" s="27"/>
      <c r="R10" s="96">
        <f t="shared" si="2"/>
        <v>148.5</v>
      </c>
      <c r="S10" s="96">
        <f t="shared" si="3"/>
        <v>669</v>
      </c>
      <c r="T10" s="97">
        <f t="shared" si="4"/>
        <v>0</v>
      </c>
    </row>
    <row r="11" spans="1:20" s="82" customFormat="1" ht="17.399999999999999" customHeight="1" x14ac:dyDescent="0.25">
      <c r="A11" s="141">
        <v>4</v>
      </c>
      <c r="B11" s="156" t="s">
        <v>157</v>
      </c>
      <c r="C11" s="156" t="s">
        <v>115</v>
      </c>
      <c r="D11" s="157">
        <v>2016</v>
      </c>
      <c r="E11" s="162">
        <f t="shared" si="1"/>
        <v>8</v>
      </c>
      <c r="F11" s="157" t="s">
        <v>30</v>
      </c>
      <c r="G11" s="157" t="s">
        <v>122</v>
      </c>
      <c r="H11" s="152" t="s">
        <v>287</v>
      </c>
      <c r="I11" s="157" t="s">
        <v>18</v>
      </c>
      <c r="J11" s="86"/>
      <c r="K11" s="86"/>
      <c r="L11" s="86"/>
      <c r="M11" s="86"/>
      <c r="N11" s="48"/>
      <c r="O11" s="48"/>
      <c r="P11" s="48"/>
      <c r="Q11" s="48"/>
      <c r="R11" s="96">
        <f t="shared" si="2"/>
        <v>0</v>
      </c>
      <c r="S11" s="96">
        <f t="shared" si="3"/>
        <v>0</v>
      </c>
      <c r="T11" s="97">
        <f t="shared" si="4"/>
        <v>0</v>
      </c>
    </row>
    <row r="12" spans="1:20" s="110" customFormat="1" ht="17.399999999999999" customHeight="1" x14ac:dyDescent="0.25">
      <c r="A12" s="33">
        <v>5</v>
      </c>
      <c r="B12" s="193" t="s">
        <v>164</v>
      </c>
      <c r="C12" s="193" t="s">
        <v>165</v>
      </c>
      <c r="D12" s="105">
        <v>2012</v>
      </c>
      <c r="E12" s="194">
        <f t="shared" si="1"/>
        <v>12</v>
      </c>
      <c r="F12" s="105" t="s">
        <v>30</v>
      </c>
      <c r="G12" s="105" t="s">
        <v>176</v>
      </c>
      <c r="H12" s="105" t="s">
        <v>163</v>
      </c>
      <c r="I12" s="105" t="s">
        <v>18</v>
      </c>
      <c r="J12" s="137"/>
      <c r="K12" s="80"/>
      <c r="L12" s="80"/>
      <c r="M12" s="80"/>
      <c r="N12" s="27">
        <v>200.64</v>
      </c>
      <c r="O12" s="27">
        <v>464.16</v>
      </c>
      <c r="P12" s="27">
        <v>391.2</v>
      </c>
      <c r="Q12" s="27">
        <v>328.32</v>
      </c>
      <c r="R12" s="96">
        <f t="shared" si="2"/>
        <v>200.64</v>
      </c>
      <c r="S12" s="96">
        <f t="shared" si="3"/>
        <v>855.36</v>
      </c>
      <c r="T12" s="97">
        <f t="shared" si="4"/>
        <v>328.32</v>
      </c>
    </row>
    <row r="13" spans="1:20" s="110" customFormat="1" ht="17.399999999999999" customHeight="1" x14ac:dyDescent="0.25">
      <c r="A13" s="33">
        <v>6</v>
      </c>
      <c r="B13" s="193" t="s">
        <v>166</v>
      </c>
      <c r="C13" s="193" t="s">
        <v>167</v>
      </c>
      <c r="D13" s="105">
        <v>2014</v>
      </c>
      <c r="E13" s="194">
        <f t="shared" si="1"/>
        <v>10</v>
      </c>
      <c r="F13" s="105" t="s">
        <v>30</v>
      </c>
      <c r="G13" s="105" t="s">
        <v>176</v>
      </c>
      <c r="H13" s="105" t="s">
        <v>288</v>
      </c>
      <c r="I13" s="105" t="s">
        <v>18</v>
      </c>
      <c r="J13" s="137"/>
      <c r="K13" s="80"/>
      <c r="L13" s="80"/>
      <c r="M13" s="80"/>
      <c r="N13" s="27"/>
      <c r="O13" s="27"/>
      <c r="P13" s="27"/>
      <c r="Q13" s="27"/>
      <c r="R13" s="96">
        <f t="shared" si="2"/>
        <v>0</v>
      </c>
      <c r="S13" s="96">
        <f t="shared" si="3"/>
        <v>0</v>
      </c>
      <c r="T13" s="97">
        <f t="shared" si="4"/>
        <v>0</v>
      </c>
    </row>
    <row r="14" spans="1:20" s="110" customFormat="1" ht="17.399999999999999" customHeight="1" x14ac:dyDescent="0.25">
      <c r="A14" s="33">
        <v>7</v>
      </c>
      <c r="B14" s="193" t="s">
        <v>82</v>
      </c>
      <c r="C14" s="193" t="s">
        <v>168</v>
      </c>
      <c r="D14" s="105">
        <v>2018</v>
      </c>
      <c r="E14" s="194">
        <f t="shared" si="1"/>
        <v>6</v>
      </c>
      <c r="F14" s="105" t="s">
        <v>34</v>
      </c>
      <c r="G14" s="105" t="s">
        <v>176</v>
      </c>
      <c r="H14" s="105" t="s">
        <v>289</v>
      </c>
      <c r="I14" s="105" t="s">
        <v>18</v>
      </c>
      <c r="J14" s="80"/>
      <c r="K14" s="80"/>
      <c r="L14" s="80"/>
      <c r="M14" s="80"/>
      <c r="N14" s="27"/>
      <c r="O14" s="27"/>
      <c r="P14" s="27"/>
      <c r="Q14" s="27"/>
      <c r="R14" s="96">
        <f t="shared" si="2"/>
        <v>0</v>
      </c>
      <c r="S14" s="96">
        <f t="shared" si="3"/>
        <v>0</v>
      </c>
      <c r="T14" s="97">
        <f t="shared" si="4"/>
        <v>0</v>
      </c>
    </row>
    <row r="15" spans="1:20" s="54" customFormat="1" ht="17.399999999999999" customHeight="1" x14ac:dyDescent="0.25">
      <c r="A15" s="33">
        <v>8</v>
      </c>
      <c r="B15" s="100" t="s">
        <v>383</v>
      </c>
      <c r="C15" s="100" t="s">
        <v>384</v>
      </c>
      <c r="D15" s="33">
        <v>2014</v>
      </c>
      <c r="E15" s="36">
        <f t="shared" si="1"/>
        <v>10</v>
      </c>
      <c r="F15" s="33" t="s">
        <v>34</v>
      </c>
      <c r="G15" s="33" t="s">
        <v>385</v>
      </c>
      <c r="H15" s="33" t="s">
        <v>386</v>
      </c>
      <c r="I15" s="33" t="s">
        <v>18</v>
      </c>
      <c r="J15" s="26"/>
      <c r="K15" s="138"/>
      <c r="L15" s="138"/>
      <c r="M15" s="26"/>
      <c r="N15" s="27">
        <v>82.5</v>
      </c>
      <c r="O15" s="27"/>
      <c r="P15" s="27"/>
      <c r="Q15" s="27"/>
      <c r="R15" s="96">
        <f t="shared" si="2"/>
        <v>82.5</v>
      </c>
      <c r="S15" s="96">
        <f t="shared" si="3"/>
        <v>0</v>
      </c>
      <c r="T15" s="97">
        <f t="shared" si="4"/>
        <v>0</v>
      </c>
    </row>
    <row r="16" spans="1:20" s="54" customFormat="1" ht="17.399999999999999" customHeight="1" x14ac:dyDescent="0.25">
      <c r="A16" s="33">
        <v>9</v>
      </c>
      <c r="B16" s="151" t="s">
        <v>387</v>
      </c>
      <c r="C16" s="151" t="s">
        <v>389</v>
      </c>
      <c r="D16" s="152">
        <v>2020</v>
      </c>
      <c r="E16" s="153">
        <f t="shared" si="1"/>
        <v>4</v>
      </c>
      <c r="F16" s="152" t="s">
        <v>34</v>
      </c>
      <c r="G16" s="152" t="s">
        <v>390</v>
      </c>
      <c r="H16" s="152" t="s">
        <v>391</v>
      </c>
      <c r="I16" s="152" t="s">
        <v>18</v>
      </c>
      <c r="J16" s="26">
        <v>148.5</v>
      </c>
      <c r="K16" s="138"/>
      <c r="L16" s="138"/>
      <c r="M16" s="26"/>
      <c r="N16" s="27"/>
      <c r="O16" s="27">
        <v>361.5</v>
      </c>
      <c r="P16" s="27">
        <v>307.5</v>
      </c>
      <c r="Q16" s="27"/>
      <c r="R16" s="96">
        <f t="shared" si="2"/>
        <v>148.5</v>
      </c>
      <c r="S16" s="96">
        <f t="shared" si="3"/>
        <v>669</v>
      </c>
      <c r="T16" s="97">
        <f t="shared" si="4"/>
        <v>0</v>
      </c>
    </row>
    <row r="17" spans="1:20" s="54" customFormat="1" ht="17.399999999999999" customHeight="1" x14ac:dyDescent="0.25">
      <c r="A17" s="33">
        <v>10</v>
      </c>
      <c r="B17" s="151" t="s">
        <v>388</v>
      </c>
      <c r="C17" s="151" t="s">
        <v>389</v>
      </c>
      <c r="D17" s="152">
        <v>2012</v>
      </c>
      <c r="E17" s="153">
        <f t="shared" si="1"/>
        <v>12</v>
      </c>
      <c r="F17" s="152" t="s">
        <v>30</v>
      </c>
      <c r="G17" s="152" t="s">
        <v>390</v>
      </c>
      <c r="H17" s="152" t="s">
        <v>392</v>
      </c>
      <c r="I17" s="152" t="s">
        <v>18</v>
      </c>
      <c r="J17" s="26"/>
      <c r="K17" s="138"/>
      <c r="L17" s="138"/>
      <c r="M17" s="26"/>
      <c r="N17" s="27"/>
      <c r="O17" s="27"/>
      <c r="P17" s="27"/>
      <c r="Q17" s="27"/>
      <c r="R17" s="96">
        <f t="shared" si="2"/>
        <v>0</v>
      </c>
      <c r="S17" s="96">
        <f t="shared" si="3"/>
        <v>0</v>
      </c>
      <c r="T17" s="97">
        <f t="shared" si="4"/>
        <v>0</v>
      </c>
    </row>
    <row r="18" spans="1:20" s="54" customFormat="1" ht="17.399999999999999" customHeight="1" x14ac:dyDescent="0.25">
      <c r="A18" s="33">
        <v>11</v>
      </c>
      <c r="B18" s="151" t="s">
        <v>434</v>
      </c>
      <c r="C18" s="151" t="s">
        <v>435</v>
      </c>
      <c r="D18" s="152">
        <v>2020</v>
      </c>
      <c r="E18" s="153">
        <f t="shared" si="1"/>
        <v>4</v>
      </c>
      <c r="F18" s="152" t="s">
        <v>34</v>
      </c>
      <c r="G18" s="152" t="s">
        <v>433</v>
      </c>
      <c r="H18" s="152" t="s">
        <v>436</v>
      </c>
      <c r="I18" s="152" t="s">
        <v>18</v>
      </c>
      <c r="J18" s="26"/>
      <c r="K18" s="138"/>
      <c r="L18" s="138"/>
      <c r="M18" s="26"/>
      <c r="N18" s="27">
        <v>82.5</v>
      </c>
      <c r="O18" s="27">
        <v>217.75</v>
      </c>
      <c r="P18" s="27">
        <v>187.5</v>
      </c>
      <c r="Q18" s="27"/>
      <c r="R18" s="96">
        <f t="shared" si="2"/>
        <v>82.5</v>
      </c>
      <c r="S18" s="96">
        <f t="shared" si="3"/>
        <v>405.25</v>
      </c>
      <c r="T18" s="97">
        <f t="shared" si="4"/>
        <v>0</v>
      </c>
    </row>
    <row r="19" spans="1:20" s="54" customFormat="1" ht="17.399999999999999" customHeight="1" x14ac:dyDescent="0.25">
      <c r="A19" s="33">
        <v>12</v>
      </c>
      <c r="B19" s="193" t="s">
        <v>439</v>
      </c>
      <c r="C19" s="193" t="s">
        <v>440</v>
      </c>
      <c r="D19" s="105">
        <v>2020</v>
      </c>
      <c r="E19" s="194">
        <f t="shared" si="1"/>
        <v>4</v>
      </c>
      <c r="F19" s="105" t="s">
        <v>30</v>
      </c>
      <c r="G19" s="105" t="s">
        <v>437</v>
      </c>
      <c r="H19" s="105" t="s">
        <v>438</v>
      </c>
      <c r="I19" s="105" t="s">
        <v>18</v>
      </c>
      <c r="J19" s="26"/>
      <c r="K19" s="138"/>
      <c r="L19" s="138"/>
      <c r="M19" s="26"/>
      <c r="N19" s="27">
        <v>82.5</v>
      </c>
      <c r="O19" s="27">
        <v>217.75</v>
      </c>
      <c r="P19" s="27">
        <v>187.5</v>
      </c>
      <c r="Q19" s="27">
        <v>135</v>
      </c>
      <c r="R19" s="96">
        <f t="shared" si="2"/>
        <v>82.5</v>
      </c>
      <c r="S19" s="96">
        <f t="shared" si="3"/>
        <v>405.25</v>
      </c>
      <c r="T19" s="97">
        <f t="shared" si="4"/>
        <v>135</v>
      </c>
    </row>
    <row r="20" spans="1:20" s="54" customFormat="1" ht="17.399999999999999" customHeight="1" x14ac:dyDescent="0.25">
      <c r="A20" s="33">
        <v>13</v>
      </c>
      <c r="B20" s="193" t="s">
        <v>443</v>
      </c>
      <c r="C20" s="193" t="s">
        <v>444</v>
      </c>
      <c r="D20" s="105">
        <v>2016</v>
      </c>
      <c r="E20" s="194">
        <f t="shared" si="1"/>
        <v>8</v>
      </c>
      <c r="F20" s="105" t="s">
        <v>34</v>
      </c>
      <c r="G20" s="105" t="s">
        <v>441</v>
      </c>
      <c r="H20" s="105" t="s">
        <v>442</v>
      </c>
      <c r="I20" s="105" t="s">
        <v>18</v>
      </c>
      <c r="J20" s="26"/>
      <c r="K20" s="138"/>
      <c r="L20" s="138"/>
      <c r="M20" s="26"/>
      <c r="N20" s="27">
        <v>148.5</v>
      </c>
      <c r="O20" s="27">
        <v>361.5</v>
      </c>
      <c r="P20" s="27">
        <v>307.5</v>
      </c>
      <c r="Q20" s="27">
        <v>243</v>
      </c>
      <c r="R20" s="96">
        <f t="shared" si="2"/>
        <v>148.5</v>
      </c>
      <c r="S20" s="96">
        <f t="shared" si="3"/>
        <v>669</v>
      </c>
      <c r="T20" s="97">
        <f t="shared" si="4"/>
        <v>243</v>
      </c>
    </row>
    <row r="21" spans="1:20" s="54" customFormat="1" ht="17.399999999999999" customHeight="1" x14ac:dyDescent="0.25">
      <c r="A21" s="33">
        <v>14</v>
      </c>
      <c r="B21" s="193" t="s">
        <v>445</v>
      </c>
      <c r="C21" s="193" t="s">
        <v>444</v>
      </c>
      <c r="D21" s="105"/>
      <c r="E21" s="194"/>
      <c r="F21" s="105" t="s">
        <v>34</v>
      </c>
      <c r="G21" s="105" t="s">
        <v>441</v>
      </c>
      <c r="H21" s="105" t="s">
        <v>446</v>
      </c>
      <c r="I21" s="105" t="s">
        <v>18</v>
      </c>
      <c r="J21" s="26"/>
      <c r="K21" s="26"/>
      <c r="L21" s="26"/>
      <c r="M21" s="26"/>
      <c r="N21" s="27"/>
      <c r="O21" s="27"/>
      <c r="P21" s="27"/>
      <c r="Q21" s="101"/>
      <c r="R21" s="96">
        <f t="shared" si="2"/>
        <v>0</v>
      </c>
      <c r="S21" s="96">
        <f t="shared" si="3"/>
        <v>0</v>
      </c>
      <c r="T21" s="97">
        <f t="shared" si="4"/>
        <v>0</v>
      </c>
    </row>
    <row r="22" spans="1:20" s="54" customFormat="1" ht="17.399999999999999" customHeight="1" x14ac:dyDescent="0.25">
      <c r="A22" s="33">
        <v>15</v>
      </c>
      <c r="B22" s="151" t="s">
        <v>500</v>
      </c>
      <c r="C22" s="151" t="s">
        <v>501</v>
      </c>
      <c r="D22" s="152">
        <v>2015</v>
      </c>
      <c r="E22" s="153">
        <f t="shared" si="1"/>
        <v>9</v>
      </c>
      <c r="F22" s="152" t="s">
        <v>30</v>
      </c>
      <c r="G22" s="152" t="s">
        <v>502</v>
      </c>
      <c r="H22" s="152" t="s">
        <v>503</v>
      </c>
      <c r="I22" s="152" t="s">
        <v>18</v>
      </c>
      <c r="J22" s="26">
        <v>82.5</v>
      </c>
      <c r="K22" s="26">
        <v>217.75</v>
      </c>
      <c r="L22" s="26">
        <v>187.5</v>
      </c>
      <c r="M22" s="26"/>
      <c r="N22" s="27"/>
      <c r="O22" s="27"/>
      <c r="P22" s="27"/>
      <c r="Q22" s="101"/>
      <c r="R22" s="96">
        <f t="shared" si="2"/>
        <v>82.5</v>
      </c>
      <c r="S22" s="96">
        <f t="shared" si="3"/>
        <v>405.25</v>
      </c>
      <c r="T22" s="97">
        <f t="shared" si="4"/>
        <v>0</v>
      </c>
    </row>
    <row r="23" spans="1:20" s="54" customFormat="1" ht="17.399999999999999" customHeight="1" x14ac:dyDescent="0.25">
      <c r="A23" s="33">
        <v>16</v>
      </c>
      <c r="B23" s="205" t="s">
        <v>578</v>
      </c>
      <c r="C23" s="205" t="s">
        <v>582</v>
      </c>
      <c r="D23" s="206">
        <v>2009</v>
      </c>
      <c r="E23" s="207">
        <f t="shared" si="1"/>
        <v>15</v>
      </c>
      <c r="F23" s="206" t="s">
        <v>30</v>
      </c>
      <c r="G23" s="206" t="s">
        <v>575</v>
      </c>
      <c r="H23" s="206" t="s">
        <v>576</v>
      </c>
      <c r="I23" s="206" t="s">
        <v>577</v>
      </c>
      <c r="J23" s="26"/>
      <c r="K23" s="138"/>
      <c r="L23" s="138"/>
      <c r="M23" s="26"/>
      <c r="N23" s="27"/>
      <c r="O23" s="27">
        <v>361.5</v>
      </c>
      <c r="P23" s="27">
        <v>307.5</v>
      </c>
      <c r="Q23" s="27">
        <v>243</v>
      </c>
      <c r="R23" s="96">
        <f t="shared" si="2"/>
        <v>0</v>
      </c>
      <c r="S23" s="96">
        <f t="shared" si="3"/>
        <v>669</v>
      </c>
      <c r="T23" s="97">
        <f t="shared" si="4"/>
        <v>243</v>
      </c>
    </row>
    <row r="24" spans="1:20" s="54" customFormat="1" ht="17.399999999999999" customHeight="1" x14ac:dyDescent="0.25">
      <c r="A24" s="33">
        <v>17</v>
      </c>
      <c r="B24" s="205" t="s">
        <v>579</v>
      </c>
      <c r="C24" s="205" t="s">
        <v>581</v>
      </c>
      <c r="D24" s="206">
        <v>2015</v>
      </c>
      <c r="E24" s="207">
        <f t="shared" si="1"/>
        <v>9</v>
      </c>
      <c r="F24" s="206" t="s">
        <v>34</v>
      </c>
      <c r="G24" s="206" t="s">
        <v>575</v>
      </c>
      <c r="H24" s="206" t="s">
        <v>580</v>
      </c>
      <c r="I24" s="206" t="s">
        <v>577</v>
      </c>
      <c r="J24" s="26"/>
      <c r="K24" s="138"/>
      <c r="L24" s="138"/>
      <c r="M24" s="26"/>
      <c r="N24" s="101"/>
      <c r="O24" s="27"/>
      <c r="P24" s="27"/>
      <c r="Q24" s="27"/>
      <c r="R24" s="96">
        <f t="shared" si="2"/>
        <v>0</v>
      </c>
      <c r="S24" s="96">
        <f t="shared" si="3"/>
        <v>0</v>
      </c>
      <c r="T24" s="97">
        <f t="shared" si="4"/>
        <v>0</v>
      </c>
    </row>
    <row r="25" spans="1:20" s="54" customFormat="1" ht="17.399999999999999" customHeight="1" x14ac:dyDescent="0.25">
      <c r="A25" s="33">
        <v>18</v>
      </c>
      <c r="B25" s="209" t="s">
        <v>551</v>
      </c>
      <c r="C25" s="209" t="s">
        <v>650</v>
      </c>
      <c r="D25" s="209">
        <v>2012</v>
      </c>
      <c r="E25" s="235">
        <f t="shared" si="1"/>
        <v>12</v>
      </c>
      <c r="F25" s="209" t="s">
        <v>30</v>
      </c>
      <c r="G25" s="209" t="s">
        <v>644</v>
      </c>
      <c r="H25" s="209" t="s">
        <v>645</v>
      </c>
      <c r="I25" s="209" t="s">
        <v>18</v>
      </c>
      <c r="J25" s="26"/>
      <c r="K25" s="138"/>
      <c r="L25" s="138"/>
      <c r="M25" s="26"/>
      <c r="N25" s="101"/>
      <c r="O25" s="27"/>
      <c r="P25" s="27"/>
      <c r="Q25" s="27">
        <v>393.84</v>
      </c>
      <c r="R25" s="96">
        <f t="shared" si="2"/>
        <v>0</v>
      </c>
      <c r="S25" s="96">
        <f t="shared" si="3"/>
        <v>0</v>
      </c>
      <c r="T25" s="97">
        <f t="shared" si="4"/>
        <v>393.84</v>
      </c>
    </row>
    <row r="26" spans="1:20" s="54" customFormat="1" ht="17.399999999999999" customHeight="1" x14ac:dyDescent="0.25">
      <c r="A26" s="217">
        <v>19</v>
      </c>
      <c r="B26" s="213" t="s">
        <v>648</v>
      </c>
      <c r="C26" s="213" t="s">
        <v>650</v>
      </c>
      <c r="D26" s="213">
        <v>2014</v>
      </c>
      <c r="E26" s="207">
        <f t="shared" si="1"/>
        <v>10</v>
      </c>
      <c r="F26" s="213" t="s">
        <v>30</v>
      </c>
      <c r="G26" s="213" t="s">
        <v>644</v>
      </c>
      <c r="H26" s="213" t="s">
        <v>645</v>
      </c>
      <c r="I26" s="213" t="s">
        <v>18</v>
      </c>
      <c r="J26" s="26"/>
      <c r="K26" s="138"/>
      <c r="L26" s="138"/>
      <c r="M26" s="26"/>
      <c r="N26" s="101"/>
      <c r="O26" s="27"/>
      <c r="P26" s="27"/>
      <c r="Q26" s="27"/>
      <c r="R26" s="96">
        <f t="shared" si="2"/>
        <v>0</v>
      </c>
      <c r="S26" s="96">
        <f t="shared" si="3"/>
        <v>0</v>
      </c>
      <c r="T26" s="97">
        <f t="shared" si="4"/>
        <v>0</v>
      </c>
    </row>
    <row r="27" spans="1:20" s="54" customFormat="1" ht="17.399999999999999" customHeight="1" x14ac:dyDescent="0.25">
      <c r="A27" s="33">
        <v>20</v>
      </c>
      <c r="B27" s="213" t="s">
        <v>82</v>
      </c>
      <c r="C27" s="213" t="s">
        <v>650</v>
      </c>
      <c r="D27" s="213">
        <v>2016</v>
      </c>
      <c r="E27" s="207">
        <f t="shared" si="1"/>
        <v>8</v>
      </c>
      <c r="F27" s="213" t="s">
        <v>34</v>
      </c>
      <c r="G27" s="213" t="s">
        <v>644</v>
      </c>
      <c r="H27" s="213" t="s">
        <v>646</v>
      </c>
      <c r="I27" s="213" t="s">
        <v>18</v>
      </c>
      <c r="J27" s="26"/>
      <c r="K27" s="138"/>
      <c r="L27" s="138"/>
      <c r="M27" s="26"/>
      <c r="N27" s="101"/>
      <c r="O27" s="27"/>
      <c r="P27" s="27"/>
      <c r="Q27" s="101"/>
      <c r="R27" s="96">
        <f t="shared" si="2"/>
        <v>0</v>
      </c>
      <c r="S27" s="96">
        <f t="shared" si="3"/>
        <v>0</v>
      </c>
      <c r="T27" s="97">
        <f t="shared" si="4"/>
        <v>0</v>
      </c>
    </row>
    <row r="28" spans="1:20" s="54" customFormat="1" ht="17.399999999999999" customHeight="1" x14ac:dyDescent="0.25">
      <c r="A28" s="33">
        <v>21</v>
      </c>
      <c r="B28" s="213" t="s">
        <v>649</v>
      </c>
      <c r="C28" s="213" t="s">
        <v>650</v>
      </c>
      <c r="D28" s="213">
        <v>2020</v>
      </c>
      <c r="E28" s="207">
        <f t="shared" si="1"/>
        <v>4</v>
      </c>
      <c r="F28" s="213" t="s">
        <v>34</v>
      </c>
      <c r="G28" s="213" t="s">
        <v>644</v>
      </c>
      <c r="H28" s="213" t="s">
        <v>647</v>
      </c>
      <c r="I28" s="213" t="s">
        <v>18</v>
      </c>
      <c r="J28" s="26"/>
      <c r="K28" s="138"/>
      <c r="L28" s="138"/>
      <c r="M28" s="26"/>
      <c r="N28" s="101"/>
      <c r="O28" s="101"/>
      <c r="P28" s="101"/>
      <c r="Q28" s="101"/>
      <c r="R28" s="96">
        <f t="shared" si="2"/>
        <v>0</v>
      </c>
      <c r="S28" s="96">
        <f t="shared" si="3"/>
        <v>0</v>
      </c>
      <c r="T28" s="97">
        <f t="shared" si="4"/>
        <v>0</v>
      </c>
    </row>
    <row r="29" spans="1:20" x14ac:dyDescent="0.25">
      <c r="B29" s="1"/>
      <c r="C29" s="1"/>
      <c r="D29" s="7"/>
      <c r="S29" s="96">
        <f t="shared" si="3"/>
        <v>0</v>
      </c>
      <c r="T29" s="97">
        <f t="shared" si="4"/>
        <v>0</v>
      </c>
    </row>
    <row r="30" spans="1:20" x14ac:dyDescent="0.25">
      <c r="B30" s="1" t="s">
        <v>109</v>
      </c>
      <c r="C30" s="1"/>
      <c r="D30" s="7">
        <v>15</v>
      </c>
      <c r="G30" s="45"/>
      <c r="T30" s="97">
        <f t="shared" si="4"/>
        <v>0</v>
      </c>
    </row>
    <row r="31" spans="1:20" x14ac:dyDescent="0.25">
      <c r="B31" s="1" t="s">
        <v>110</v>
      </c>
      <c r="C31" s="1"/>
      <c r="D31" s="7">
        <v>16</v>
      </c>
      <c r="G31" s="110"/>
      <c r="T31" s="97">
        <f t="shared" si="4"/>
        <v>0</v>
      </c>
    </row>
    <row r="32" spans="1:20" x14ac:dyDescent="0.25">
      <c r="B32" s="1" t="s">
        <v>117</v>
      </c>
      <c r="D32" s="106">
        <v>13</v>
      </c>
      <c r="F32" s="11"/>
      <c r="G32" s="119"/>
      <c r="T32" s="97">
        <f t="shared" si="4"/>
        <v>0</v>
      </c>
    </row>
    <row r="33" spans="6:7" x14ac:dyDescent="0.25">
      <c r="F33" s="111"/>
      <c r="G33" s="82"/>
    </row>
    <row r="34" spans="6:7" x14ac:dyDescent="0.25">
      <c r="F34" s="110"/>
      <c r="G34" s="148" t="s">
        <v>569</v>
      </c>
    </row>
    <row r="35" spans="6:7" x14ac:dyDescent="0.25">
      <c r="F35" s="82"/>
      <c r="G35" s="149" t="s">
        <v>570</v>
      </c>
    </row>
    <row r="36" spans="6:7" x14ac:dyDescent="0.25">
      <c r="F36" s="117"/>
      <c r="G36" s="150" t="s">
        <v>571</v>
      </c>
    </row>
    <row r="37" spans="6:7" x14ac:dyDescent="0.25">
      <c r="F37" s="119"/>
      <c r="G37" s="192" t="s">
        <v>615</v>
      </c>
    </row>
    <row r="38" spans="6:7" x14ac:dyDescent="0.25">
      <c r="G38" s="204" t="s">
        <v>617</v>
      </c>
    </row>
    <row r="39" spans="6:7" x14ac:dyDescent="0.25">
      <c r="G39" s="215" t="s">
        <v>620</v>
      </c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T25"/>
  <sheetViews>
    <sheetView showZeros="0" topLeftCell="E1" zoomScaleNormal="100" workbookViewId="0">
      <selection activeCell="K9" sqref="K9"/>
    </sheetView>
  </sheetViews>
  <sheetFormatPr baseColWidth="10" defaultColWidth="9.109375" defaultRowHeight="13.2" x14ac:dyDescent="0.25"/>
  <cols>
    <col min="1" max="1" width="5.6640625" style="5" customWidth="1"/>
    <col min="2" max="2" width="26.5546875" style="11" customWidth="1"/>
    <col min="3" max="3" width="27.33203125" style="11" customWidth="1"/>
    <col min="4" max="4" width="17.88671875" style="5" customWidth="1"/>
    <col min="5" max="5" width="11.44140625" style="5" bestFit="1" customWidth="1"/>
    <col min="6" max="6" width="11.88671875" style="5" customWidth="1"/>
    <col min="7" max="7" width="37" style="11" bestFit="1" customWidth="1"/>
    <col min="8" max="8" width="20.44140625" style="5" customWidth="1"/>
    <col min="9" max="9" width="28" style="5" bestFit="1" customWidth="1"/>
    <col min="10" max="10" width="19.109375" style="15" bestFit="1" customWidth="1"/>
    <col min="11" max="13" width="19.109375" style="15" customWidth="1"/>
    <col min="14" max="14" width="14.6640625" style="15" bestFit="1" customWidth="1"/>
    <col min="15" max="17" width="14.6640625" style="15" customWidth="1"/>
    <col min="18" max="18" width="15.33203125" style="15" bestFit="1" customWidth="1"/>
    <col min="19" max="19" width="13.6640625" style="11" bestFit="1" customWidth="1"/>
    <col min="20" max="20" width="16.55468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19</v>
      </c>
      <c r="H3" s="6" t="s">
        <v>614</v>
      </c>
    </row>
    <row r="4" spans="1:20" ht="18" customHeight="1" x14ac:dyDescent="0.25"/>
    <row r="5" spans="1:20" ht="30" x14ac:dyDescent="0.5">
      <c r="E5" s="123">
        <v>2024</v>
      </c>
      <c r="J5" s="42" t="s">
        <v>107</v>
      </c>
      <c r="K5" s="42" t="s">
        <v>104</v>
      </c>
      <c r="L5" s="42" t="s">
        <v>105</v>
      </c>
      <c r="M5" s="42" t="s">
        <v>116</v>
      </c>
      <c r="N5" s="41" t="s">
        <v>107</v>
      </c>
      <c r="O5" s="41" t="s">
        <v>104</v>
      </c>
      <c r="P5" s="41" t="s">
        <v>105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 t="shared" ref="J6:S6" si="0">SUM(J8:J16)</f>
        <v>387.75</v>
      </c>
      <c r="K6" s="23">
        <f t="shared" si="0"/>
        <v>797</v>
      </c>
      <c r="L6" s="23">
        <f t="shared" si="0"/>
        <v>682.5</v>
      </c>
      <c r="M6" s="23">
        <f t="shared" si="0"/>
        <v>135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25">
        <f t="shared" si="0"/>
        <v>387.75</v>
      </c>
      <c r="S6" s="25">
        <f t="shared" si="0"/>
        <v>1479.5</v>
      </c>
      <c r="T6" s="25">
        <f>SUM(T8:T15)</f>
        <v>135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/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0" s="82" customFormat="1" ht="15" customHeight="1" x14ac:dyDescent="0.25">
      <c r="A8" s="33">
        <v>1</v>
      </c>
      <c r="B8" s="193" t="s">
        <v>80</v>
      </c>
      <c r="C8" s="193" t="s">
        <v>81</v>
      </c>
      <c r="D8" s="194">
        <v>2012</v>
      </c>
      <c r="E8" s="194">
        <f t="shared" ref="E8:E14" si="1">$E$5-D8</f>
        <v>12</v>
      </c>
      <c r="F8" s="195" t="s">
        <v>30</v>
      </c>
      <c r="G8" s="105" t="s">
        <v>79</v>
      </c>
      <c r="H8" s="105" t="s">
        <v>246</v>
      </c>
      <c r="I8" s="105" t="s">
        <v>78</v>
      </c>
      <c r="J8" s="26">
        <v>82.5</v>
      </c>
      <c r="K8" s="26">
        <v>217.75</v>
      </c>
      <c r="L8" s="26">
        <v>187.5</v>
      </c>
      <c r="M8" s="26">
        <v>135</v>
      </c>
      <c r="N8" s="38"/>
      <c r="O8" s="38"/>
      <c r="P8" s="38"/>
      <c r="Q8" s="38"/>
      <c r="R8" s="96">
        <f t="shared" ref="R8:R14" si="2">SUM(J8+N8)</f>
        <v>82.5</v>
      </c>
      <c r="S8" s="97">
        <f t="shared" ref="S8:S14" si="3">SUM(K8+L8+O8+P8)</f>
        <v>405.25</v>
      </c>
      <c r="T8" s="97">
        <f t="shared" ref="T8:T16" si="4">SUM(M8+Q8)</f>
        <v>135</v>
      </c>
    </row>
    <row r="9" spans="1:20" s="82" customFormat="1" ht="15.6" customHeight="1" x14ac:dyDescent="0.25">
      <c r="A9" s="33">
        <v>2</v>
      </c>
      <c r="B9" s="151" t="s">
        <v>202</v>
      </c>
      <c r="C9" s="151" t="s">
        <v>203</v>
      </c>
      <c r="D9" s="152">
        <v>2016</v>
      </c>
      <c r="E9" s="152">
        <f t="shared" si="1"/>
        <v>8</v>
      </c>
      <c r="F9" s="152" t="s">
        <v>34</v>
      </c>
      <c r="G9" s="152" t="s">
        <v>205</v>
      </c>
      <c r="H9" s="152" t="s">
        <v>206</v>
      </c>
      <c r="I9" s="152" t="s">
        <v>78</v>
      </c>
      <c r="J9" s="26">
        <v>148.5</v>
      </c>
      <c r="K9" s="26">
        <v>361.5</v>
      </c>
      <c r="L9" s="26">
        <v>307.5</v>
      </c>
      <c r="M9" s="26"/>
      <c r="N9" s="84"/>
      <c r="O9" s="84"/>
      <c r="P9" s="84"/>
      <c r="Q9" s="84"/>
      <c r="R9" s="96">
        <f t="shared" si="2"/>
        <v>148.5</v>
      </c>
      <c r="S9" s="97">
        <f t="shared" si="3"/>
        <v>669</v>
      </c>
      <c r="T9" s="97">
        <f t="shared" si="4"/>
        <v>0</v>
      </c>
    </row>
    <row r="10" spans="1:20" s="82" customFormat="1" ht="15.6" customHeight="1" x14ac:dyDescent="0.25">
      <c r="A10" s="33">
        <v>3</v>
      </c>
      <c r="B10" s="151" t="s">
        <v>204</v>
      </c>
      <c r="C10" s="151" t="s">
        <v>203</v>
      </c>
      <c r="D10" s="152">
        <v>2017</v>
      </c>
      <c r="E10" s="152">
        <f t="shared" si="1"/>
        <v>7</v>
      </c>
      <c r="F10" s="152" t="s">
        <v>34</v>
      </c>
      <c r="G10" s="152" t="s">
        <v>205</v>
      </c>
      <c r="H10" s="152" t="s">
        <v>304</v>
      </c>
      <c r="I10" s="152" t="s">
        <v>78</v>
      </c>
      <c r="J10" s="26"/>
      <c r="K10" s="26"/>
      <c r="L10" s="26"/>
      <c r="M10" s="26"/>
      <c r="N10" s="84"/>
      <c r="O10" s="84"/>
      <c r="P10" s="84"/>
      <c r="Q10" s="84"/>
      <c r="R10" s="96">
        <f t="shared" si="2"/>
        <v>0</v>
      </c>
      <c r="S10" s="97">
        <f t="shared" si="3"/>
        <v>0</v>
      </c>
      <c r="T10" s="97">
        <f t="shared" si="4"/>
        <v>0</v>
      </c>
    </row>
    <row r="11" spans="1:20" s="82" customFormat="1" ht="15.6" customHeight="1" x14ac:dyDescent="0.25">
      <c r="A11" s="33">
        <v>4</v>
      </c>
      <c r="B11" s="100" t="s">
        <v>547</v>
      </c>
      <c r="C11" s="100" t="s">
        <v>548</v>
      </c>
      <c r="D11" s="33">
        <v>2017</v>
      </c>
      <c r="E11" s="33">
        <f t="shared" si="1"/>
        <v>7</v>
      </c>
      <c r="F11" s="33" t="s">
        <v>30</v>
      </c>
      <c r="G11" s="33" t="s">
        <v>546</v>
      </c>
      <c r="H11" s="33" t="s">
        <v>549</v>
      </c>
      <c r="I11" s="33" t="s">
        <v>78</v>
      </c>
      <c r="J11" s="26">
        <v>82.5</v>
      </c>
      <c r="K11" s="26"/>
      <c r="L11" s="26"/>
      <c r="M11" s="26"/>
      <c r="N11" s="84"/>
      <c r="O11" s="84"/>
      <c r="P11" s="84"/>
      <c r="Q11" s="84"/>
      <c r="R11" s="96">
        <f t="shared" si="2"/>
        <v>82.5</v>
      </c>
      <c r="S11" s="97">
        <f t="shared" si="3"/>
        <v>0</v>
      </c>
      <c r="T11" s="97">
        <f t="shared" si="4"/>
        <v>0</v>
      </c>
    </row>
    <row r="12" spans="1:20" s="82" customFormat="1" ht="15.6" customHeight="1" x14ac:dyDescent="0.25">
      <c r="A12" s="33">
        <v>5</v>
      </c>
      <c r="B12" s="100" t="s">
        <v>550</v>
      </c>
      <c r="C12" s="100" t="s">
        <v>552</v>
      </c>
      <c r="D12" s="33">
        <v>2016</v>
      </c>
      <c r="E12" s="33">
        <f t="shared" si="1"/>
        <v>8</v>
      </c>
      <c r="F12" s="33" t="s">
        <v>34</v>
      </c>
      <c r="G12" s="33" t="s">
        <v>553</v>
      </c>
      <c r="H12" s="33" t="s">
        <v>554</v>
      </c>
      <c r="I12" s="33" t="s">
        <v>78</v>
      </c>
      <c r="J12" s="26">
        <v>74.25</v>
      </c>
      <c r="K12" s="26"/>
      <c r="L12" s="26"/>
      <c r="M12" s="26"/>
      <c r="N12" s="84"/>
      <c r="O12" s="84"/>
      <c r="P12" s="84"/>
      <c r="Q12" s="84"/>
      <c r="R12" s="96">
        <f t="shared" si="2"/>
        <v>74.25</v>
      </c>
      <c r="S12" s="97">
        <f t="shared" si="3"/>
        <v>0</v>
      </c>
      <c r="T12" s="97">
        <f t="shared" si="4"/>
        <v>0</v>
      </c>
    </row>
    <row r="13" spans="1:20" s="82" customFormat="1" ht="15.6" customHeight="1" x14ac:dyDescent="0.25">
      <c r="A13" s="33">
        <v>6</v>
      </c>
      <c r="B13" s="100" t="s">
        <v>551</v>
      </c>
      <c r="C13" s="100" t="s">
        <v>552</v>
      </c>
      <c r="D13" s="33">
        <v>2020</v>
      </c>
      <c r="E13" s="33">
        <f t="shared" si="1"/>
        <v>4</v>
      </c>
      <c r="F13" s="33" t="s">
        <v>30</v>
      </c>
      <c r="G13" s="33" t="s">
        <v>553</v>
      </c>
      <c r="H13" s="33" t="s">
        <v>555</v>
      </c>
      <c r="I13" s="33" t="s">
        <v>78</v>
      </c>
      <c r="J13" s="26"/>
      <c r="K13" s="26"/>
      <c r="L13" s="26"/>
      <c r="M13" s="26"/>
      <c r="N13" s="84"/>
      <c r="O13" s="84"/>
      <c r="P13" s="84"/>
      <c r="Q13" s="84"/>
      <c r="R13" s="96">
        <f t="shared" si="2"/>
        <v>0</v>
      </c>
      <c r="S13" s="97">
        <f t="shared" si="3"/>
        <v>0</v>
      </c>
      <c r="T13" s="97">
        <f t="shared" si="4"/>
        <v>0</v>
      </c>
    </row>
    <row r="14" spans="1:20" s="82" customFormat="1" ht="15.6" customHeight="1" x14ac:dyDescent="0.25">
      <c r="A14" s="133"/>
      <c r="B14" s="159" t="s">
        <v>589</v>
      </c>
      <c r="C14" s="159" t="s">
        <v>590</v>
      </c>
      <c r="D14" s="133">
        <v>2013</v>
      </c>
      <c r="E14" s="133">
        <f t="shared" si="1"/>
        <v>11</v>
      </c>
      <c r="F14" s="133" t="s">
        <v>30</v>
      </c>
      <c r="G14" s="133" t="s">
        <v>587</v>
      </c>
      <c r="H14" s="133" t="s">
        <v>588</v>
      </c>
      <c r="I14" s="133"/>
      <c r="J14" s="26"/>
      <c r="K14" s="26">
        <v>217.75</v>
      </c>
      <c r="L14" s="26">
        <v>187.5</v>
      </c>
      <c r="M14" s="26"/>
      <c r="N14" s="84"/>
      <c r="O14" s="84"/>
      <c r="P14" s="84"/>
      <c r="Q14" s="84"/>
      <c r="R14" s="96">
        <f t="shared" si="2"/>
        <v>0</v>
      </c>
      <c r="S14" s="97">
        <f t="shared" si="3"/>
        <v>405.25</v>
      </c>
      <c r="T14" s="97">
        <f t="shared" si="4"/>
        <v>0</v>
      </c>
    </row>
    <row r="15" spans="1:20" x14ac:dyDescent="0.25">
      <c r="B15" s="82"/>
      <c r="C15" s="82"/>
      <c r="D15" s="83"/>
      <c r="E15" s="83"/>
      <c r="F15" s="83"/>
      <c r="G15" s="82"/>
      <c r="H15" s="83"/>
      <c r="I15" s="83"/>
      <c r="T15" s="97">
        <f t="shared" si="4"/>
        <v>0</v>
      </c>
    </row>
    <row r="16" spans="1:20" x14ac:dyDescent="0.25">
      <c r="T16" s="97">
        <f t="shared" si="4"/>
        <v>0</v>
      </c>
    </row>
    <row r="17" spans="2:7" x14ac:dyDescent="0.25">
      <c r="B17" s="1" t="s">
        <v>109</v>
      </c>
      <c r="C17" s="1"/>
      <c r="D17" s="7">
        <v>6</v>
      </c>
      <c r="G17" s="45"/>
    </row>
    <row r="18" spans="2:7" x14ac:dyDescent="0.25">
      <c r="B18" s="1" t="s">
        <v>110</v>
      </c>
      <c r="C18" s="1"/>
      <c r="D18" s="7">
        <v>4</v>
      </c>
      <c r="G18" s="110"/>
    </row>
    <row r="19" spans="2:7" x14ac:dyDescent="0.25">
      <c r="B19" s="1" t="s">
        <v>117</v>
      </c>
      <c r="D19" s="7">
        <v>1</v>
      </c>
      <c r="G19" s="119"/>
    </row>
    <row r="20" spans="2:7" x14ac:dyDescent="0.25">
      <c r="F20" s="11"/>
      <c r="G20" s="82"/>
    </row>
    <row r="21" spans="2:7" x14ac:dyDescent="0.25">
      <c r="F21" s="111"/>
      <c r="G21" s="148" t="s">
        <v>569</v>
      </c>
    </row>
    <row r="22" spans="2:7" x14ac:dyDescent="0.25">
      <c r="F22" s="110"/>
      <c r="G22" s="149" t="s">
        <v>570</v>
      </c>
    </row>
    <row r="23" spans="2:7" x14ac:dyDescent="0.25">
      <c r="F23" s="82"/>
      <c r="G23" s="150" t="s">
        <v>571</v>
      </c>
    </row>
    <row r="24" spans="2:7" x14ac:dyDescent="0.25">
      <c r="F24" s="118"/>
      <c r="G24" s="192" t="s">
        <v>615</v>
      </c>
    </row>
    <row r="25" spans="2:7" x14ac:dyDescent="0.25">
      <c r="F25" s="119"/>
      <c r="G25" s="119"/>
    </row>
  </sheetData>
  <phoneticPr fontId="24" type="noConversion"/>
  <pageMargins left="0" right="0" top="0.98425196850393704" bottom="0.98425196850393704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T38"/>
  <sheetViews>
    <sheetView showZeros="0" topLeftCell="A2" zoomScale="78" zoomScaleNormal="78" workbookViewId="0">
      <selection activeCell="T8" sqref="T8:T29"/>
    </sheetView>
  </sheetViews>
  <sheetFormatPr baseColWidth="10" defaultColWidth="9.109375" defaultRowHeight="13.2" x14ac:dyDescent="0.25"/>
  <cols>
    <col min="1" max="1" width="5.6640625" style="5" customWidth="1"/>
    <col min="2" max="2" width="34.44140625" style="11" customWidth="1"/>
    <col min="3" max="3" width="29.44140625" style="11" bestFit="1" customWidth="1"/>
    <col min="4" max="4" width="17.88671875" style="5" customWidth="1"/>
    <col min="5" max="5" width="11.6640625" style="5" bestFit="1" customWidth="1"/>
    <col min="6" max="6" width="11.88671875" style="5" customWidth="1"/>
    <col min="7" max="7" width="37" style="11" bestFit="1" customWidth="1"/>
    <col min="8" max="8" width="27.21875" style="5" customWidth="1"/>
    <col min="9" max="9" width="21.88671875" style="5" customWidth="1"/>
    <col min="10" max="10" width="19.109375" style="15" bestFit="1" customWidth="1"/>
    <col min="11" max="13" width="19.109375" style="15" customWidth="1"/>
    <col min="14" max="14" width="14.6640625" style="15" bestFit="1" customWidth="1"/>
    <col min="15" max="17" width="14.6640625" style="15" customWidth="1"/>
    <col min="18" max="18" width="15.33203125" style="15" bestFit="1" customWidth="1"/>
    <col min="19" max="19" width="13.6640625" style="5" bestFit="1" customWidth="1"/>
    <col min="20" max="20" width="17.109375" style="11" customWidth="1"/>
    <col min="21" max="16384" width="9.109375" style="11"/>
  </cols>
  <sheetData>
    <row r="1" spans="1:20" x14ac:dyDescent="0.25">
      <c r="A1" s="7"/>
      <c r="B1" s="1"/>
      <c r="C1" s="1"/>
      <c r="D1" s="7"/>
      <c r="E1" s="7"/>
      <c r="F1" s="7"/>
      <c r="G1" s="1"/>
      <c r="H1" s="7"/>
      <c r="I1" s="7"/>
      <c r="J1" s="16"/>
      <c r="K1" s="16"/>
      <c r="L1" s="16"/>
      <c r="M1" s="16"/>
      <c r="N1" s="16"/>
      <c r="O1" s="16"/>
      <c r="P1" s="16"/>
      <c r="Q1" s="16"/>
      <c r="R1" s="16"/>
    </row>
    <row r="2" spans="1:20" x14ac:dyDescent="0.25">
      <c r="A2" s="7"/>
      <c r="B2" s="1"/>
      <c r="C2" s="1"/>
      <c r="D2" s="7"/>
      <c r="E2" s="7"/>
      <c r="F2" s="7"/>
      <c r="G2" s="1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</row>
    <row r="3" spans="1:20" ht="17.399999999999999" x14ac:dyDescent="0.3">
      <c r="B3" s="8" t="s">
        <v>11</v>
      </c>
      <c r="C3" s="4"/>
      <c r="D3" s="4"/>
      <c r="E3" s="4"/>
      <c r="F3" s="13" t="s">
        <v>12</v>
      </c>
      <c r="G3" s="6" t="s">
        <v>13</v>
      </c>
      <c r="H3" s="6" t="s">
        <v>614</v>
      </c>
    </row>
    <row r="4" spans="1:20" ht="18" customHeight="1" x14ac:dyDescent="0.25"/>
    <row r="5" spans="1:20" ht="30" x14ac:dyDescent="0.5">
      <c r="E5" s="123">
        <v>2024</v>
      </c>
      <c r="J5" s="42" t="s">
        <v>107</v>
      </c>
      <c r="K5" s="42" t="s">
        <v>104</v>
      </c>
      <c r="L5" s="42" t="s">
        <v>106</v>
      </c>
      <c r="M5" s="42" t="s">
        <v>116</v>
      </c>
      <c r="N5" s="41" t="s">
        <v>107</v>
      </c>
      <c r="O5" s="41" t="s">
        <v>104</v>
      </c>
      <c r="P5" s="41" t="s">
        <v>106</v>
      </c>
      <c r="Q5" s="41" t="s">
        <v>116</v>
      </c>
      <c r="R5" s="43" t="s">
        <v>107</v>
      </c>
      <c r="S5" s="43" t="s">
        <v>108</v>
      </c>
      <c r="T5" s="43" t="s">
        <v>116</v>
      </c>
    </row>
    <row r="6" spans="1:20" s="4" customFormat="1" ht="20.100000000000001" customHeight="1" x14ac:dyDescent="0.3">
      <c r="A6" s="18"/>
      <c r="B6" s="22"/>
      <c r="C6" s="22"/>
      <c r="D6" s="18"/>
      <c r="E6" s="18"/>
      <c r="F6" s="18"/>
      <c r="H6" s="18"/>
      <c r="I6" s="125" t="s">
        <v>7</v>
      </c>
      <c r="J6" s="23">
        <f>SUM(J8:J28)</f>
        <v>379.5</v>
      </c>
      <c r="K6" s="23">
        <f t="shared" ref="K6:T6" si="0">SUM(K8:K28)</f>
        <v>1404.91</v>
      </c>
      <c r="L6" s="23">
        <f t="shared" si="0"/>
        <v>1193.7</v>
      </c>
      <c r="M6" s="23">
        <f t="shared" si="0"/>
        <v>706.31999999999994</v>
      </c>
      <c r="N6" s="124">
        <f t="shared" si="0"/>
        <v>462</v>
      </c>
      <c r="O6" s="124">
        <f t="shared" si="0"/>
        <v>579.25</v>
      </c>
      <c r="P6" s="124">
        <f t="shared" si="0"/>
        <v>307.5</v>
      </c>
      <c r="Q6" s="124">
        <f t="shared" si="0"/>
        <v>378</v>
      </c>
      <c r="R6" s="25">
        <f t="shared" si="0"/>
        <v>841.5</v>
      </c>
      <c r="S6" s="25">
        <f t="shared" si="0"/>
        <v>3485.36</v>
      </c>
      <c r="T6" s="25">
        <f t="shared" si="0"/>
        <v>1084.32</v>
      </c>
    </row>
    <row r="7" spans="1:20" s="20" customFormat="1" ht="24.9" customHeight="1" x14ac:dyDescent="0.4">
      <c r="A7" s="19" t="s">
        <v>0</v>
      </c>
      <c r="B7" s="19" t="s">
        <v>1</v>
      </c>
      <c r="C7" s="19" t="s">
        <v>2</v>
      </c>
      <c r="D7" s="19" t="s">
        <v>3</v>
      </c>
      <c r="E7" s="19" t="s">
        <v>24</v>
      </c>
      <c r="F7" s="19" t="s">
        <v>25</v>
      </c>
      <c r="G7" s="19" t="s">
        <v>4</v>
      </c>
      <c r="H7" s="19" t="s">
        <v>6</v>
      </c>
      <c r="I7" s="19" t="s">
        <v>5</v>
      </c>
      <c r="J7" s="46" t="s">
        <v>23</v>
      </c>
      <c r="K7" s="46" t="s">
        <v>23</v>
      </c>
      <c r="L7" s="46" t="s">
        <v>23</v>
      </c>
      <c r="M7" s="46" t="s">
        <v>23</v>
      </c>
      <c r="N7" s="47" t="s">
        <v>22</v>
      </c>
      <c r="O7" s="47" t="s">
        <v>22</v>
      </c>
      <c r="P7" s="47" t="s">
        <v>22</v>
      </c>
      <c r="Q7" s="47" t="s">
        <v>22</v>
      </c>
      <c r="R7" s="49" t="s">
        <v>7</v>
      </c>
      <c r="S7" s="49" t="s">
        <v>7</v>
      </c>
      <c r="T7" s="49" t="s">
        <v>7</v>
      </c>
    </row>
    <row r="8" spans="1:20" s="110" customFormat="1" x14ac:dyDescent="0.25">
      <c r="A8" s="33">
        <v>1</v>
      </c>
      <c r="B8" s="197" t="s">
        <v>188</v>
      </c>
      <c r="C8" s="197" t="s">
        <v>190</v>
      </c>
      <c r="D8" s="198">
        <v>2015</v>
      </c>
      <c r="E8" s="199">
        <f t="shared" ref="E8:E27" si="1">$E$5-D8</f>
        <v>9</v>
      </c>
      <c r="F8" s="198" t="s">
        <v>30</v>
      </c>
      <c r="G8" s="198" t="s">
        <v>191</v>
      </c>
      <c r="H8" s="198" t="s">
        <v>192</v>
      </c>
      <c r="I8" s="198" t="s">
        <v>36</v>
      </c>
      <c r="J8" s="128"/>
      <c r="K8" s="128"/>
      <c r="L8" s="128"/>
      <c r="M8" s="126"/>
      <c r="N8" s="27">
        <v>148.5</v>
      </c>
      <c r="O8" s="27"/>
      <c r="P8" s="27"/>
      <c r="Q8" s="27">
        <v>243</v>
      </c>
      <c r="R8" s="96">
        <f t="shared" ref="R8:R29" si="2">SUM(J8+N8)</f>
        <v>148.5</v>
      </c>
      <c r="S8" s="96">
        <f t="shared" ref="S8:S29" si="3">SUM(K8+L8+O8+P8)</f>
        <v>0</v>
      </c>
      <c r="T8" s="97">
        <f t="shared" ref="T8:T29" si="4">SUM(M8+Q8)</f>
        <v>243</v>
      </c>
    </row>
    <row r="9" spans="1:20" s="110" customFormat="1" x14ac:dyDescent="0.25">
      <c r="A9" s="33">
        <v>2</v>
      </c>
      <c r="B9" s="197" t="s">
        <v>189</v>
      </c>
      <c r="C9" s="197" t="s">
        <v>190</v>
      </c>
      <c r="D9" s="198">
        <v>2018</v>
      </c>
      <c r="E9" s="199">
        <f t="shared" si="1"/>
        <v>6</v>
      </c>
      <c r="F9" s="198" t="s">
        <v>34</v>
      </c>
      <c r="G9" s="198" t="s">
        <v>191</v>
      </c>
      <c r="H9" s="198" t="s">
        <v>303</v>
      </c>
      <c r="I9" s="198" t="s">
        <v>36</v>
      </c>
      <c r="J9" s="126"/>
      <c r="K9" s="126"/>
      <c r="L9" s="126"/>
      <c r="M9" s="126"/>
      <c r="N9" s="27"/>
      <c r="O9" s="27"/>
      <c r="P9" s="27"/>
      <c r="Q9" s="27"/>
      <c r="R9" s="96">
        <f t="shared" si="2"/>
        <v>0</v>
      </c>
      <c r="S9" s="96">
        <f t="shared" si="3"/>
        <v>0</v>
      </c>
      <c r="T9" s="97">
        <f t="shared" si="4"/>
        <v>0</v>
      </c>
    </row>
    <row r="10" spans="1:20" x14ac:dyDescent="0.25">
      <c r="A10" s="33">
        <v>3</v>
      </c>
      <c r="B10" s="151" t="s">
        <v>67</v>
      </c>
      <c r="C10" s="151" t="s">
        <v>217</v>
      </c>
      <c r="D10" s="152">
        <v>2017</v>
      </c>
      <c r="E10" s="153">
        <f t="shared" si="1"/>
        <v>7</v>
      </c>
      <c r="F10" s="152" t="s">
        <v>30</v>
      </c>
      <c r="G10" s="152" t="s">
        <v>218</v>
      </c>
      <c r="H10" s="152" t="s">
        <v>219</v>
      </c>
      <c r="I10" s="152" t="s">
        <v>66</v>
      </c>
      <c r="J10" s="26"/>
      <c r="K10" s="26"/>
      <c r="L10" s="26"/>
      <c r="M10" s="26"/>
      <c r="N10" s="27">
        <v>82.5</v>
      </c>
      <c r="O10" s="27">
        <v>217.75</v>
      </c>
      <c r="P10" s="27"/>
      <c r="Q10" s="27"/>
      <c r="R10" s="96">
        <f t="shared" si="2"/>
        <v>82.5</v>
      </c>
      <c r="S10" s="96">
        <f t="shared" si="3"/>
        <v>217.75</v>
      </c>
      <c r="T10" s="97">
        <f t="shared" si="4"/>
        <v>0</v>
      </c>
    </row>
    <row r="11" spans="1:20" x14ac:dyDescent="0.25">
      <c r="A11" s="33">
        <v>4</v>
      </c>
      <c r="B11" s="151" t="s">
        <v>241</v>
      </c>
      <c r="C11" s="151" t="s">
        <v>243</v>
      </c>
      <c r="D11" s="152">
        <v>2015</v>
      </c>
      <c r="E11" s="153">
        <f t="shared" si="1"/>
        <v>9</v>
      </c>
      <c r="F11" s="152" t="s">
        <v>34</v>
      </c>
      <c r="G11" s="152" t="s">
        <v>244</v>
      </c>
      <c r="H11" s="152" t="s">
        <v>245</v>
      </c>
      <c r="I11" s="152" t="s">
        <v>66</v>
      </c>
      <c r="J11" s="26">
        <v>148.5</v>
      </c>
      <c r="K11" s="26">
        <v>361.5</v>
      </c>
      <c r="L11" s="26">
        <v>307.5</v>
      </c>
      <c r="M11" s="26"/>
      <c r="N11" s="27"/>
      <c r="O11" s="27"/>
      <c r="P11" s="27"/>
      <c r="Q11" s="27"/>
      <c r="R11" s="96">
        <f t="shared" si="2"/>
        <v>148.5</v>
      </c>
      <c r="S11" s="96">
        <f t="shared" si="3"/>
        <v>669</v>
      </c>
      <c r="T11" s="97">
        <f t="shared" si="4"/>
        <v>0</v>
      </c>
    </row>
    <row r="12" spans="1:20" x14ac:dyDescent="0.25">
      <c r="A12" s="33">
        <v>5</v>
      </c>
      <c r="B12" s="151" t="s">
        <v>242</v>
      </c>
      <c r="C12" s="151" t="s">
        <v>243</v>
      </c>
      <c r="D12" s="152">
        <v>2016</v>
      </c>
      <c r="E12" s="153">
        <f t="shared" si="1"/>
        <v>8</v>
      </c>
      <c r="F12" s="152" t="s">
        <v>34</v>
      </c>
      <c r="G12" s="152" t="s">
        <v>244</v>
      </c>
      <c r="H12" s="152" t="s">
        <v>285</v>
      </c>
      <c r="I12" s="152" t="s">
        <v>66</v>
      </c>
      <c r="J12" s="26"/>
      <c r="K12" s="26"/>
      <c r="L12" s="26"/>
      <c r="M12" s="26"/>
      <c r="N12" s="27"/>
      <c r="O12" s="27"/>
      <c r="P12" s="27"/>
      <c r="Q12" s="27"/>
      <c r="R12" s="96">
        <f t="shared" si="2"/>
        <v>0</v>
      </c>
      <c r="S12" s="96">
        <f t="shared" si="3"/>
        <v>0</v>
      </c>
      <c r="T12" s="97">
        <f t="shared" si="4"/>
        <v>0</v>
      </c>
    </row>
    <row r="13" spans="1:20" s="110" customFormat="1" x14ac:dyDescent="0.25">
      <c r="A13" s="141">
        <v>6</v>
      </c>
      <c r="B13" s="156" t="s">
        <v>327</v>
      </c>
      <c r="C13" s="156"/>
      <c r="D13" s="157">
        <v>2012</v>
      </c>
      <c r="E13" s="153">
        <f t="shared" si="1"/>
        <v>12</v>
      </c>
      <c r="F13" s="157" t="s">
        <v>30</v>
      </c>
      <c r="G13" s="157" t="s">
        <v>325</v>
      </c>
      <c r="H13" s="157" t="s">
        <v>326</v>
      </c>
      <c r="I13" s="157" t="s">
        <v>36</v>
      </c>
      <c r="J13" s="132"/>
      <c r="K13" s="39"/>
      <c r="L13" s="39"/>
      <c r="M13" s="39"/>
      <c r="N13" s="48">
        <v>148.5</v>
      </c>
      <c r="O13" s="48">
        <v>361.5</v>
      </c>
      <c r="P13" s="48">
        <v>307.5</v>
      </c>
      <c r="Q13" s="48"/>
      <c r="R13" s="96">
        <f t="shared" si="2"/>
        <v>148.5</v>
      </c>
      <c r="S13" s="96">
        <f t="shared" si="3"/>
        <v>669</v>
      </c>
      <c r="T13" s="97">
        <f t="shared" si="4"/>
        <v>0</v>
      </c>
    </row>
    <row r="14" spans="1:20" s="110" customFormat="1" x14ac:dyDescent="0.25">
      <c r="A14" s="141">
        <v>7</v>
      </c>
      <c r="B14" s="200" t="s">
        <v>328</v>
      </c>
      <c r="C14" s="200"/>
      <c r="D14" s="201">
        <v>2015</v>
      </c>
      <c r="E14" s="194">
        <f t="shared" si="1"/>
        <v>9</v>
      </c>
      <c r="F14" s="201" t="s">
        <v>34</v>
      </c>
      <c r="G14" s="201" t="s">
        <v>325</v>
      </c>
      <c r="H14" s="201" t="s">
        <v>365</v>
      </c>
      <c r="I14" s="201" t="s">
        <v>36</v>
      </c>
      <c r="J14" s="132"/>
      <c r="K14" s="39"/>
      <c r="L14" s="39"/>
      <c r="M14" s="39"/>
      <c r="N14" s="48"/>
      <c r="O14" s="48"/>
      <c r="P14" s="48"/>
      <c r="Q14" s="48">
        <v>135</v>
      </c>
      <c r="R14" s="96">
        <f t="shared" si="2"/>
        <v>0</v>
      </c>
      <c r="S14" s="96">
        <f t="shared" si="3"/>
        <v>0</v>
      </c>
      <c r="T14" s="97">
        <f t="shared" si="4"/>
        <v>135</v>
      </c>
    </row>
    <row r="15" spans="1:20" ht="13.8" customHeight="1" x14ac:dyDescent="0.25">
      <c r="A15" s="141">
        <v>8</v>
      </c>
      <c r="B15" s="140" t="s">
        <v>83</v>
      </c>
      <c r="C15" s="140" t="s">
        <v>411</v>
      </c>
      <c r="D15" s="141">
        <v>2020</v>
      </c>
      <c r="E15" s="144">
        <f t="shared" si="1"/>
        <v>4</v>
      </c>
      <c r="F15" s="141" t="s">
        <v>34</v>
      </c>
      <c r="G15" s="141" t="s">
        <v>412</v>
      </c>
      <c r="H15" s="141" t="s">
        <v>413</v>
      </c>
      <c r="I15" s="141" t="s">
        <v>36</v>
      </c>
      <c r="J15" s="39"/>
      <c r="K15" s="39"/>
      <c r="L15" s="39"/>
      <c r="M15" s="39"/>
      <c r="N15" s="48">
        <v>82.5</v>
      </c>
      <c r="O15" s="48"/>
      <c r="P15" s="48"/>
      <c r="Q15" s="48"/>
      <c r="R15" s="96">
        <f t="shared" si="2"/>
        <v>82.5</v>
      </c>
      <c r="S15" s="96">
        <f t="shared" si="3"/>
        <v>0</v>
      </c>
      <c r="T15" s="97">
        <f t="shared" si="4"/>
        <v>0</v>
      </c>
    </row>
    <row r="16" spans="1:20" x14ac:dyDescent="0.25">
      <c r="A16" s="141">
        <v>9</v>
      </c>
      <c r="B16" s="156" t="s">
        <v>426</v>
      </c>
      <c r="C16" s="156" t="s">
        <v>427</v>
      </c>
      <c r="D16" s="157">
        <v>2013</v>
      </c>
      <c r="E16" s="162">
        <f t="shared" si="1"/>
        <v>11</v>
      </c>
      <c r="F16" s="157" t="s">
        <v>34</v>
      </c>
      <c r="G16" s="157" t="s">
        <v>428</v>
      </c>
      <c r="H16" s="157" t="s">
        <v>429</v>
      </c>
      <c r="I16" s="157" t="s">
        <v>66</v>
      </c>
      <c r="J16" s="39">
        <v>82.5</v>
      </c>
      <c r="K16" s="39">
        <v>217.75</v>
      </c>
      <c r="L16" s="39">
        <v>187.5</v>
      </c>
      <c r="M16" s="39"/>
      <c r="N16" s="48"/>
      <c r="O16" s="48"/>
      <c r="P16" s="48"/>
      <c r="Q16" s="48"/>
      <c r="R16" s="96">
        <f t="shared" si="2"/>
        <v>82.5</v>
      </c>
      <c r="S16" s="96">
        <f t="shared" si="3"/>
        <v>405.25</v>
      </c>
      <c r="T16" s="97">
        <f t="shared" si="4"/>
        <v>0</v>
      </c>
    </row>
    <row r="17" spans="1:20" x14ac:dyDescent="0.25">
      <c r="A17" s="33">
        <v>10</v>
      </c>
      <c r="B17" s="151" t="s">
        <v>67</v>
      </c>
      <c r="C17" s="151" t="s">
        <v>565</v>
      </c>
      <c r="D17" s="152">
        <v>2014</v>
      </c>
      <c r="E17" s="153">
        <f t="shared" si="1"/>
        <v>10</v>
      </c>
      <c r="F17" s="152" t="s">
        <v>30</v>
      </c>
      <c r="G17" s="152" t="s">
        <v>566</v>
      </c>
      <c r="H17" s="152" t="s">
        <v>567</v>
      </c>
      <c r="I17" s="152" t="s">
        <v>13</v>
      </c>
      <c r="J17" s="26">
        <v>148.5</v>
      </c>
      <c r="K17" s="26">
        <v>361.5</v>
      </c>
      <c r="L17" s="26">
        <v>307.5</v>
      </c>
      <c r="M17" s="26"/>
      <c r="N17" s="27"/>
      <c r="O17" s="27"/>
      <c r="P17" s="27"/>
      <c r="Q17" s="27"/>
      <c r="R17" s="96">
        <f t="shared" si="2"/>
        <v>148.5</v>
      </c>
      <c r="S17" s="96">
        <f t="shared" si="3"/>
        <v>669</v>
      </c>
      <c r="T17" s="97">
        <f t="shared" si="4"/>
        <v>0</v>
      </c>
    </row>
    <row r="18" spans="1:20" x14ac:dyDescent="0.25">
      <c r="A18" s="33">
        <v>11</v>
      </c>
      <c r="B18" s="151" t="s">
        <v>564</v>
      </c>
      <c r="C18" s="151" t="s">
        <v>565</v>
      </c>
      <c r="D18" s="152">
        <v>2017</v>
      </c>
      <c r="E18" s="153">
        <f t="shared" si="1"/>
        <v>7</v>
      </c>
      <c r="F18" s="152" t="s">
        <v>30</v>
      </c>
      <c r="G18" s="152" t="s">
        <v>566</v>
      </c>
      <c r="H18" s="152" t="s">
        <v>568</v>
      </c>
      <c r="I18" s="152" t="s">
        <v>13</v>
      </c>
      <c r="J18" s="26"/>
      <c r="K18" s="26"/>
      <c r="L18" s="26"/>
      <c r="M18" s="26"/>
      <c r="N18" s="27"/>
      <c r="O18" s="27"/>
      <c r="P18" s="27"/>
      <c r="Q18" s="27"/>
      <c r="R18" s="96">
        <f t="shared" si="2"/>
        <v>0</v>
      </c>
      <c r="S18" s="96">
        <f t="shared" si="3"/>
        <v>0</v>
      </c>
      <c r="T18" s="97">
        <f t="shared" si="4"/>
        <v>0</v>
      </c>
    </row>
    <row r="19" spans="1:20" x14ac:dyDescent="0.25">
      <c r="A19" s="33">
        <v>12</v>
      </c>
      <c r="B19" s="159" t="s">
        <v>602</v>
      </c>
      <c r="C19" s="159" t="s">
        <v>604</v>
      </c>
      <c r="D19" s="133">
        <v>2012</v>
      </c>
      <c r="E19" s="160">
        <f t="shared" si="1"/>
        <v>12</v>
      </c>
      <c r="F19" s="133" t="s">
        <v>34</v>
      </c>
      <c r="G19" s="133" t="s">
        <v>605</v>
      </c>
      <c r="H19" s="133" t="s">
        <v>606</v>
      </c>
      <c r="I19" s="133" t="s">
        <v>609</v>
      </c>
      <c r="J19" s="26"/>
      <c r="K19" s="26">
        <v>464.16</v>
      </c>
      <c r="L19" s="26">
        <v>391.2</v>
      </c>
      <c r="M19" s="26"/>
      <c r="N19" s="27"/>
      <c r="O19" s="27"/>
      <c r="P19" s="27"/>
      <c r="Q19" s="27"/>
      <c r="R19" s="96">
        <f t="shared" si="2"/>
        <v>0</v>
      </c>
      <c r="S19" s="96">
        <f t="shared" si="3"/>
        <v>855.36</v>
      </c>
      <c r="T19" s="97">
        <f t="shared" si="4"/>
        <v>0</v>
      </c>
    </row>
    <row r="20" spans="1:20" x14ac:dyDescent="0.25">
      <c r="A20" s="33">
        <v>13</v>
      </c>
      <c r="B20" s="159" t="s">
        <v>603</v>
      </c>
      <c r="C20" s="159" t="s">
        <v>604</v>
      </c>
      <c r="D20" s="133">
        <v>2014</v>
      </c>
      <c r="E20" s="160">
        <f t="shared" si="1"/>
        <v>10</v>
      </c>
      <c r="F20" s="133" t="s">
        <v>30</v>
      </c>
      <c r="G20" s="133" t="s">
        <v>605</v>
      </c>
      <c r="H20" s="133" t="s">
        <v>607</v>
      </c>
      <c r="I20" s="133" t="s">
        <v>609</v>
      </c>
      <c r="J20" s="26"/>
      <c r="K20" s="26"/>
      <c r="L20" s="26"/>
      <c r="M20" s="26"/>
      <c r="N20" s="27"/>
      <c r="O20" s="27"/>
      <c r="P20" s="27"/>
      <c r="Q20" s="27"/>
      <c r="R20" s="96">
        <f t="shared" si="2"/>
        <v>0</v>
      </c>
      <c r="S20" s="96">
        <f t="shared" si="3"/>
        <v>0</v>
      </c>
      <c r="T20" s="97">
        <f t="shared" si="4"/>
        <v>0</v>
      </c>
    </row>
    <row r="21" spans="1:20" x14ac:dyDescent="0.25">
      <c r="A21" s="141">
        <v>14</v>
      </c>
      <c r="B21" s="170" t="s">
        <v>395</v>
      </c>
      <c r="C21" s="170" t="s">
        <v>604</v>
      </c>
      <c r="D21" s="171">
        <v>2019</v>
      </c>
      <c r="E21" s="172">
        <f t="shared" si="1"/>
        <v>5</v>
      </c>
      <c r="F21" s="171" t="s">
        <v>30</v>
      </c>
      <c r="G21" s="171" t="s">
        <v>605</v>
      </c>
      <c r="H21" s="171" t="s">
        <v>608</v>
      </c>
      <c r="I21" s="171" t="s">
        <v>609</v>
      </c>
      <c r="J21" s="39"/>
      <c r="K21" s="39"/>
      <c r="L21" s="39"/>
      <c r="M21" s="39"/>
      <c r="N21" s="48"/>
      <c r="O21" s="48"/>
      <c r="P21" s="48"/>
      <c r="Q21" s="48"/>
      <c r="R21" s="96">
        <f t="shared" si="2"/>
        <v>0</v>
      </c>
      <c r="S21" s="96">
        <f t="shared" si="3"/>
        <v>0</v>
      </c>
      <c r="T21" s="97">
        <f t="shared" si="4"/>
        <v>0</v>
      </c>
    </row>
    <row r="22" spans="1:20" x14ac:dyDescent="0.25">
      <c r="A22" s="213">
        <v>15</v>
      </c>
      <c r="B22" s="213" t="s">
        <v>35</v>
      </c>
      <c r="C22" s="213" t="s">
        <v>658</v>
      </c>
      <c r="D22" s="213">
        <v>2015</v>
      </c>
      <c r="E22" s="214">
        <f t="shared" si="1"/>
        <v>9</v>
      </c>
      <c r="F22" s="213" t="s">
        <v>34</v>
      </c>
      <c r="G22" s="213" t="s">
        <v>655</v>
      </c>
      <c r="H22" s="213" t="s">
        <v>656</v>
      </c>
      <c r="I22" s="213" t="s">
        <v>657</v>
      </c>
      <c r="J22" s="218"/>
      <c r="K22" s="218"/>
      <c r="L22" s="218"/>
      <c r="M22" s="26">
        <v>135</v>
      </c>
      <c r="N22" s="219"/>
      <c r="O22" s="219"/>
      <c r="P22" s="219"/>
      <c r="Q22" s="219"/>
      <c r="R22" s="96">
        <f t="shared" si="2"/>
        <v>0</v>
      </c>
      <c r="S22" s="96">
        <f t="shared" si="3"/>
        <v>0</v>
      </c>
      <c r="T22" s="97">
        <f t="shared" si="4"/>
        <v>135</v>
      </c>
    </row>
    <row r="23" spans="1:20" x14ac:dyDescent="0.25">
      <c r="A23" s="213"/>
      <c r="B23" s="213" t="s">
        <v>662</v>
      </c>
      <c r="C23" s="213" t="s">
        <v>663</v>
      </c>
      <c r="D23" s="213">
        <v>2020</v>
      </c>
      <c r="E23" s="214">
        <f t="shared" si="1"/>
        <v>4</v>
      </c>
      <c r="F23" s="213" t="s">
        <v>34</v>
      </c>
      <c r="G23" s="213" t="s">
        <v>659</v>
      </c>
      <c r="H23" s="213" t="s">
        <v>660</v>
      </c>
      <c r="I23" s="213" t="s">
        <v>66</v>
      </c>
      <c r="J23" s="218"/>
      <c r="K23" s="218"/>
      <c r="L23" s="218"/>
      <c r="M23" s="26">
        <v>243</v>
      </c>
      <c r="N23" s="219"/>
      <c r="O23" s="219"/>
      <c r="P23" s="219"/>
      <c r="Q23" s="219"/>
      <c r="R23" s="96">
        <f t="shared" si="2"/>
        <v>0</v>
      </c>
      <c r="S23" s="96">
        <f t="shared" si="3"/>
        <v>0</v>
      </c>
      <c r="T23" s="97">
        <f t="shared" si="4"/>
        <v>243</v>
      </c>
    </row>
    <row r="24" spans="1:20" x14ac:dyDescent="0.25">
      <c r="A24" s="213"/>
      <c r="B24" s="213" t="s">
        <v>661</v>
      </c>
      <c r="C24" s="213" t="s">
        <v>663</v>
      </c>
      <c r="D24" s="213">
        <v>2018</v>
      </c>
      <c r="E24" s="214">
        <f t="shared" si="1"/>
        <v>6</v>
      </c>
      <c r="F24" s="213" t="s">
        <v>30</v>
      </c>
      <c r="G24" s="213" t="s">
        <v>659</v>
      </c>
      <c r="H24" s="213" t="s">
        <v>664</v>
      </c>
      <c r="I24" s="213" t="s">
        <v>66</v>
      </c>
      <c r="J24" s="218"/>
      <c r="K24" s="218"/>
      <c r="L24" s="218"/>
      <c r="M24" s="26"/>
      <c r="N24" s="219"/>
      <c r="O24" s="219"/>
      <c r="P24" s="219"/>
      <c r="Q24" s="219"/>
      <c r="R24" s="96">
        <f t="shared" si="2"/>
        <v>0</v>
      </c>
      <c r="S24" s="96">
        <f t="shared" si="3"/>
        <v>0</v>
      </c>
      <c r="T24" s="97">
        <f t="shared" si="4"/>
        <v>0</v>
      </c>
    </row>
    <row r="25" spans="1:20" x14ac:dyDescent="0.25">
      <c r="A25" s="213"/>
      <c r="B25" s="213" t="s">
        <v>669</v>
      </c>
      <c r="C25" s="213" t="s">
        <v>672</v>
      </c>
      <c r="D25" s="213">
        <v>2021</v>
      </c>
      <c r="E25" s="214">
        <f t="shared" si="1"/>
        <v>3</v>
      </c>
      <c r="F25" s="213" t="s">
        <v>30</v>
      </c>
      <c r="G25" s="213" t="s">
        <v>665</v>
      </c>
      <c r="H25" s="213" t="s">
        <v>666</v>
      </c>
      <c r="I25" s="213" t="s">
        <v>66</v>
      </c>
      <c r="J25" s="218"/>
      <c r="K25" s="218"/>
      <c r="L25" s="218"/>
      <c r="M25" s="26">
        <v>328.32</v>
      </c>
      <c r="N25" s="219"/>
      <c r="O25" s="219"/>
      <c r="P25" s="219"/>
      <c r="Q25" s="219"/>
      <c r="R25" s="96">
        <f t="shared" si="2"/>
        <v>0</v>
      </c>
      <c r="S25" s="96">
        <f t="shared" si="3"/>
        <v>0</v>
      </c>
      <c r="T25" s="97">
        <f t="shared" si="4"/>
        <v>328.32</v>
      </c>
    </row>
    <row r="26" spans="1:20" x14ac:dyDescent="0.25">
      <c r="A26" s="213"/>
      <c r="B26" s="213" t="s">
        <v>670</v>
      </c>
      <c r="C26" s="213" t="s">
        <v>673</v>
      </c>
      <c r="D26" s="213">
        <v>2015</v>
      </c>
      <c r="E26" s="214">
        <f t="shared" si="1"/>
        <v>9</v>
      </c>
      <c r="F26" s="213" t="s">
        <v>30</v>
      </c>
      <c r="G26" s="213" t="s">
        <v>665</v>
      </c>
      <c r="H26" s="213" t="s">
        <v>667</v>
      </c>
      <c r="I26" s="213" t="s">
        <v>66</v>
      </c>
      <c r="J26" s="218"/>
      <c r="K26" s="218"/>
      <c r="L26" s="218"/>
      <c r="M26" s="26"/>
      <c r="N26" s="219"/>
      <c r="O26" s="219"/>
      <c r="P26" s="219"/>
      <c r="Q26" s="219"/>
      <c r="R26" s="220"/>
      <c r="S26" s="96">
        <f t="shared" si="3"/>
        <v>0</v>
      </c>
      <c r="T26" s="97">
        <f t="shared" si="4"/>
        <v>0</v>
      </c>
    </row>
    <row r="27" spans="1:20" x14ac:dyDescent="0.25">
      <c r="A27" s="213"/>
      <c r="B27" s="213" t="s">
        <v>671</v>
      </c>
      <c r="C27" s="213" t="s">
        <v>673</v>
      </c>
      <c r="D27" s="213">
        <v>2018</v>
      </c>
      <c r="E27" s="214">
        <f t="shared" si="1"/>
        <v>6</v>
      </c>
      <c r="F27" s="213" t="s">
        <v>30</v>
      </c>
      <c r="G27" s="213" t="s">
        <v>665</v>
      </c>
      <c r="H27" s="213" t="s">
        <v>668</v>
      </c>
      <c r="I27" s="213" t="s">
        <v>66</v>
      </c>
      <c r="J27" s="218"/>
      <c r="K27" s="218"/>
      <c r="L27" s="218"/>
      <c r="M27" s="26"/>
      <c r="N27" s="219"/>
      <c r="O27" s="219"/>
      <c r="P27" s="219"/>
      <c r="Q27" s="219"/>
      <c r="R27" s="220"/>
      <c r="S27" s="96">
        <f t="shared" si="3"/>
        <v>0</v>
      </c>
      <c r="T27" s="97">
        <f t="shared" si="4"/>
        <v>0</v>
      </c>
    </row>
    <row r="28" spans="1:20" x14ac:dyDescent="0.25">
      <c r="R28" s="107">
        <f t="shared" si="2"/>
        <v>0</v>
      </c>
      <c r="S28" s="96">
        <f t="shared" si="3"/>
        <v>0</v>
      </c>
      <c r="T28" s="97">
        <f t="shared" si="4"/>
        <v>0</v>
      </c>
    </row>
    <row r="29" spans="1:20" x14ac:dyDescent="0.25">
      <c r="B29" s="1" t="s">
        <v>109</v>
      </c>
      <c r="C29" s="1"/>
      <c r="D29" s="7">
        <v>11</v>
      </c>
      <c r="G29" s="45"/>
      <c r="R29" s="96">
        <f t="shared" si="2"/>
        <v>0</v>
      </c>
      <c r="S29" s="96">
        <f t="shared" si="3"/>
        <v>0</v>
      </c>
      <c r="T29" s="97">
        <f t="shared" si="4"/>
        <v>0</v>
      </c>
    </row>
    <row r="30" spans="1:20" x14ac:dyDescent="0.25">
      <c r="B30" s="1" t="s">
        <v>110</v>
      </c>
      <c r="C30" s="1"/>
      <c r="D30" s="7">
        <v>11</v>
      </c>
      <c r="G30" s="110"/>
    </row>
    <row r="31" spans="1:20" x14ac:dyDescent="0.25">
      <c r="B31" s="1" t="s">
        <v>117</v>
      </c>
      <c r="D31" s="7">
        <v>9</v>
      </c>
      <c r="F31" s="11"/>
      <c r="G31" s="119"/>
    </row>
    <row r="32" spans="1:20" x14ac:dyDescent="0.25">
      <c r="F32" s="111"/>
      <c r="G32" s="82"/>
    </row>
    <row r="33" spans="6:7" x14ac:dyDescent="0.25">
      <c r="F33" s="110"/>
      <c r="G33" s="148" t="s">
        <v>569</v>
      </c>
    </row>
    <row r="34" spans="6:7" x14ac:dyDescent="0.25">
      <c r="F34" s="82"/>
      <c r="G34" s="149" t="s">
        <v>570</v>
      </c>
    </row>
    <row r="35" spans="6:7" x14ac:dyDescent="0.25">
      <c r="F35" s="119"/>
      <c r="G35" s="150" t="s">
        <v>571</v>
      </c>
    </row>
    <row r="36" spans="6:7" x14ac:dyDescent="0.25">
      <c r="F36" s="117"/>
      <c r="G36" s="192" t="s">
        <v>615</v>
      </c>
    </row>
    <row r="37" spans="6:7" x14ac:dyDescent="0.25">
      <c r="G37" s="196" t="s">
        <v>616</v>
      </c>
    </row>
    <row r="38" spans="6:7" x14ac:dyDescent="0.25">
      <c r="G38" s="215" t="s">
        <v>620</v>
      </c>
    </row>
  </sheetData>
  <phoneticPr fontId="26" type="noConversion"/>
  <pageMargins left="0" right="0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</vt:i4>
      </vt:variant>
    </vt:vector>
  </HeadingPairs>
  <TitlesOfParts>
    <vt:vector size="24" baseType="lpstr">
      <vt:lpstr>- RESUMEN -</vt:lpstr>
      <vt:lpstr>CERCANÍAS 1</vt:lpstr>
      <vt:lpstr>CERCANÍAS 2</vt:lpstr>
      <vt:lpstr>ISCAR</vt:lpstr>
      <vt:lpstr>NAVA DEL REY</vt:lpstr>
      <vt:lpstr>OLMEDO</vt:lpstr>
      <vt:lpstr>PEÑAFIEL</vt:lpstr>
      <vt:lpstr>PINODUERO</vt:lpstr>
      <vt:lpstr>PORTILLO</vt:lpstr>
      <vt:lpstr>SERRADA</vt:lpstr>
      <vt:lpstr>TIERRA CAMPOS SUR</vt:lpstr>
      <vt:lpstr>TIERRA CAMPOS NORTE</vt:lpstr>
      <vt:lpstr>TORDESILLAS</vt:lpstr>
      <vt:lpstr>VALORIA VALLE ESGUEVA</vt:lpstr>
      <vt:lpstr>TOTALES CRUZ ROJA</vt:lpstr>
      <vt:lpstr>TOTALES CARITAS</vt:lpstr>
      <vt:lpstr>TOTALES</vt:lpstr>
      <vt:lpstr>Hoja10</vt:lpstr>
      <vt:lpstr>Hoja6</vt:lpstr>
      <vt:lpstr>Hoja5</vt:lpstr>
      <vt:lpstr>Hoja3</vt:lpstr>
      <vt:lpstr>Hoja1</vt:lpstr>
      <vt:lpstr>Hoja9</vt:lpstr>
      <vt:lpstr>'- RESUMEN 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Rosa María Lázaro Lázaro</cp:lastModifiedBy>
  <cp:lastPrinted>2024-12-02T06:54:21Z</cp:lastPrinted>
  <dcterms:created xsi:type="dcterms:W3CDTF">1996-11-27T10:00:04Z</dcterms:created>
  <dcterms:modified xsi:type="dcterms:W3CDTF">2024-12-05T13:22:40Z</dcterms:modified>
</cp:coreProperties>
</file>