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04. BASICO +\FSE+\CONTROL GASTO\2025\"/>
    </mc:Choice>
  </mc:AlternateContent>
  <xr:revisionPtr revIDLastSave="0" documentId="13_ncr:1_{CBD4A66A-B51F-4615-B4C2-D62171400819}" xr6:coauthVersionLast="47" xr6:coauthVersionMax="47" xr10:uidLastSave="{00000000-0000-0000-0000-000000000000}"/>
  <bookViews>
    <workbookView xWindow="-110" yWindow="-110" windowWidth="19420" windowHeight="10420" xr2:uid="{3AE54464-55BC-4E0F-8062-38D4123DEEB5}"/>
  </bookViews>
  <sheets>
    <sheet name="DISTRIBUCIÓN 2025" sheetId="1" r:id="rId1"/>
    <sheet name="plan concertado sept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5" i="2"/>
  <c r="D30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5" i="2"/>
  <c r="C30" i="2"/>
  <c r="B30" i="2"/>
  <c r="F6" i="1" l="1"/>
  <c r="C6" i="1"/>
  <c r="G6" i="1" l="1"/>
  <c r="C28" i="1"/>
  <c r="C29" i="1"/>
  <c r="F10" i="1"/>
  <c r="F11" i="1"/>
  <c r="F19" i="1"/>
  <c r="F27" i="1"/>
  <c r="F21" i="1"/>
  <c r="F12" i="1"/>
  <c r="F20" i="1"/>
  <c r="F28" i="1"/>
  <c r="F29" i="1"/>
  <c r="F13" i="1"/>
  <c r="F14" i="1"/>
  <c r="F22" i="1"/>
  <c r="F30" i="1"/>
  <c r="F9" i="1"/>
  <c r="F7" i="1"/>
  <c r="F15" i="1"/>
  <c r="F23" i="1"/>
  <c r="F31" i="1"/>
  <c r="F24" i="1"/>
  <c r="F26" i="1"/>
  <c r="F16" i="1"/>
  <c r="F17" i="1"/>
  <c r="F25" i="1"/>
  <c r="F8" i="1"/>
  <c r="F18" i="1"/>
  <c r="C7" i="1"/>
  <c r="C23" i="1"/>
  <c r="C19" i="1"/>
  <c r="C8" i="1"/>
  <c r="C24" i="1"/>
  <c r="C11" i="1"/>
  <c r="C27" i="1"/>
  <c r="C20" i="1"/>
  <c r="C12" i="1"/>
  <c r="C15" i="1"/>
  <c r="C16" i="1"/>
  <c r="C9" i="1"/>
  <c r="C13" i="1"/>
  <c r="C17" i="1"/>
  <c r="C21" i="1"/>
  <c r="C25" i="1"/>
  <c r="C30" i="1"/>
  <c r="C10" i="1"/>
  <c r="G10" i="1" s="1"/>
  <c r="C14" i="1"/>
  <c r="C18" i="1"/>
  <c r="C22" i="1"/>
  <c r="C26" i="1"/>
  <c r="C31" i="1"/>
  <c r="G31" i="1" s="1"/>
  <c r="G13" i="1" l="1"/>
  <c r="G27" i="1"/>
  <c r="G28" i="1"/>
  <c r="G18" i="1"/>
  <c r="G19" i="1"/>
  <c r="G15" i="1"/>
  <c r="G21" i="1"/>
  <c r="G30" i="1"/>
  <c r="G23" i="1"/>
  <c r="G20" i="1"/>
  <c r="G29" i="1"/>
  <c r="G17" i="1"/>
  <c r="G11" i="1"/>
  <c r="G8" i="1"/>
  <c r="G24" i="1"/>
  <c r="G16" i="1"/>
  <c r="G22" i="1"/>
  <c r="G14" i="1"/>
  <c r="G26" i="1"/>
  <c r="G12" i="1"/>
  <c r="G7" i="1"/>
  <c r="G25" i="1"/>
  <c r="G9" i="1"/>
  <c r="G32" i="1" l="1"/>
</calcChain>
</file>

<file path=xl/sharedStrings.xml><?xml version="1.0" encoding="utf-8"?>
<sst xmlns="http://schemas.openxmlformats.org/spreadsheetml/2006/main" count="68" uniqueCount="53">
  <si>
    <t>CRITERIOS PLAN CONCERTADO</t>
  </si>
  <si>
    <t>CRITERIOS PRIVACIÓN MATERIAL SEVERA</t>
  </si>
  <si>
    <t>Ponderación: 20%</t>
  </si>
  <si>
    <t>Ponderación: 80%</t>
  </si>
  <si>
    <t>ENTIDAD BENEFICIARIA</t>
  </si>
  <si>
    <t>% FINANCIACIÓN PLAN CONCERTADO</t>
  </si>
  <si>
    <t>Euros</t>
  </si>
  <si>
    <t>TOTAL C y L</t>
  </si>
  <si>
    <t>Ayto. de Ávila</t>
  </si>
  <si>
    <t>Diputación de Ávila</t>
  </si>
  <si>
    <t>Ayto. de Burgos</t>
  </si>
  <si>
    <t>Ayto. Aranda de D.</t>
  </si>
  <si>
    <t>Ayto. Miranda de E.</t>
  </si>
  <si>
    <t>Diputación de Burgos</t>
  </si>
  <si>
    <t>Ayto. de León</t>
  </si>
  <si>
    <t>Ayto. de Ponferrada</t>
  </si>
  <si>
    <t xml:space="preserve">Ay. S. Andrés </t>
  </si>
  <si>
    <t>Diputación de León</t>
  </si>
  <si>
    <t>Ayto. de Palencia</t>
  </si>
  <si>
    <t>Diputación de Palencia</t>
  </si>
  <si>
    <t>Ayto. de Salamanca</t>
  </si>
  <si>
    <t>Diputación Salamanca</t>
  </si>
  <si>
    <t>Ayto. de Segovia</t>
  </si>
  <si>
    <t>Diputación de Segovia</t>
  </si>
  <si>
    <t>Ayto. de Soria</t>
  </si>
  <si>
    <t>Diputación de Soria</t>
  </si>
  <si>
    <t>Ayto. de Valladolid</t>
  </si>
  <si>
    <t>Ay. Medina del Campo</t>
  </si>
  <si>
    <t>Ay. Laguna de Duero</t>
  </si>
  <si>
    <t>Diputación Valladolid</t>
  </si>
  <si>
    <t>Ayto. de Zamora</t>
  </si>
  <si>
    <t>Diputación de Zamora</t>
  </si>
  <si>
    <t>Peso relativo de la población en PMS</t>
  </si>
  <si>
    <t>Peso relativo ponderado de la población en PMS (*80%)</t>
  </si>
  <si>
    <t>CORPORACIÓN LOCAL</t>
  </si>
  <si>
    <t xml:space="preserve">Aportación plan concertado 2024 MINISTERIO </t>
  </si>
  <si>
    <t>Aportación plan concertado 2024  COMUNIDAD AUTÓNOMA</t>
  </si>
  <si>
    <t>Ayto. Aranda de Duero</t>
  </si>
  <si>
    <t>Ayto. Miranda de Ebro</t>
  </si>
  <si>
    <t>Ayto. de San Andrés de Rabanedo</t>
  </si>
  <si>
    <t>Ayto. de Medina del Campo</t>
  </si>
  <si>
    <t>Ayto. de Laguna de Duero</t>
  </si>
  <si>
    <t>Ayto. de Arroyo de la Encomienda</t>
  </si>
  <si>
    <t>TOTAL</t>
  </si>
  <si>
    <t>Diputación de Valladolid</t>
  </si>
  <si>
    <t xml:space="preserve">Diputación de Salamanca </t>
  </si>
  <si>
    <t xml:space="preserve">Ayto. de Valladolid </t>
  </si>
  <si>
    <t xml:space="preserve">Diputación de León </t>
  </si>
  <si>
    <t xml:space="preserve">Diputación de Burgos </t>
  </si>
  <si>
    <t>TOTAL PLAN CONCERTADO</t>
  </si>
  <si>
    <t>TOTAL CyL 2025</t>
  </si>
  <si>
    <t>Ay. Arroyo de la Encomienda</t>
  </si>
  <si>
    <t>TOTAL CREDITO FSE+ 2025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</si>
</sst>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\ @"/>
    <numFmt numFmtId="165" formatCode="#,##0_ ;[Red]\-#,##0\ "/>
    <numFmt numFmtId="166" formatCode="#,##0.00\ &quot;€&quot;"/>
    <numFmt numFmtId="167" formatCode="#,##0.000\ &quot;€&quot;"/>
    <numFmt numFmtId="168" formatCode="0.000000"/>
  </numFmts>
  <fonts count="7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b/>
      <sz val="1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8" fontId="1" fillId="0" borderId="0" xfId="0" applyNumberFormat="1" applyFont="1" applyAlignment="1">
      <alignment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3" borderId="1" xfId="0" applyFill="1" applyBorder="1"/>
    <xf numFmtId="10" fontId="0" fillId="3" borderId="1" xfId="0" applyNumberFormat="1" applyFill="1" applyBorder="1" applyAlignment="1">
      <alignment horizontal="center" wrapText="1"/>
    </xf>
    <xf numFmtId="8" fontId="0" fillId="3" borderId="1" xfId="0" applyNumberFormat="1" applyFill="1" applyBorder="1"/>
    <xf numFmtId="9" fontId="0" fillId="3" borderId="1" xfId="0" applyNumberFormat="1" applyFill="1" applyBorder="1"/>
    <xf numFmtId="165" fontId="0" fillId="0" borderId="0" xfId="0" applyNumberFormat="1"/>
    <xf numFmtId="164" fontId="3" fillId="0" borderId="1" xfId="0" applyNumberFormat="1" applyFont="1" applyBorder="1" applyAlignment="1">
      <alignment vertical="center"/>
    </xf>
    <xf numFmtId="8" fontId="0" fillId="0" borderId="1" xfId="0" applyNumberFormat="1" applyBorder="1"/>
    <xf numFmtId="8" fontId="0" fillId="4" borderId="1" xfId="0" applyNumberFormat="1" applyFill="1" applyBorder="1"/>
    <xf numFmtId="10" fontId="0" fillId="0" borderId="1" xfId="0" applyNumberForma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 wrapText="1"/>
    </xf>
    <xf numFmtId="0" fontId="0" fillId="0" borderId="5" xfId="0" applyBorder="1"/>
    <xf numFmtId="167" fontId="0" fillId="0" borderId="6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0" fontId="0" fillId="0" borderId="8" xfId="0" applyBorder="1"/>
    <xf numFmtId="167" fontId="0" fillId="0" borderId="1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167" fontId="5" fillId="0" borderId="1" xfId="1" applyNumberFormat="1" applyBorder="1" applyAlignment="1">
      <alignment horizontal="center"/>
    </xf>
    <xf numFmtId="167" fontId="0" fillId="0" borderId="11" xfId="0" applyNumberFormat="1" applyBorder="1" applyAlignment="1">
      <alignment horizontal="center" vertical="center"/>
    </xf>
    <xf numFmtId="0" fontId="0" fillId="0" borderId="12" xfId="0" applyBorder="1"/>
    <xf numFmtId="0" fontId="2" fillId="5" borderId="13" xfId="0" applyFont="1" applyFill="1" applyBorder="1" applyAlignment="1">
      <alignment horizontal="left" vertical="center"/>
    </xf>
    <xf numFmtId="166" fontId="2" fillId="5" borderId="2" xfId="0" applyNumberFormat="1" applyFont="1" applyFill="1" applyBorder="1" applyAlignment="1">
      <alignment horizontal="center" vertical="center"/>
    </xf>
    <xf numFmtId="167" fontId="0" fillId="0" borderId="10" xfId="0" applyNumberForma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top"/>
    </xf>
    <xf numFmtId="4" fontId="2" fillId="5" borderId="2" xfId="0" applyNumberFormat="1" applyFont="1" applyFill="1" applyBorder="1" applyAlignment="1">
      <alignment horizontal="center" vertical="center"/>
    </xf>
    <xf numFmtId="4" fontId="0" fillId="0" borderId="0" xfId="0" applyNumberFormat="1"/>
    <xf numFmtId="2" fontId="0" fillId="0" borderId="1" xfId="0" applyNumberFormat="1" applyBorder="1"/>
    <xf numFmtId="8" fontId="0" fillId="0" borderId="0" xfId="0" applyNumberFormat="1"/>
    <xf numFmtId="168" fontId="0" fillId="0" borderId="1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" fontId="2" fillId="5" borderId="3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FB9F04D-7C10-4EBA-A88F-8FD5FF6F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D41B-3C3A-44CF-A895-E2B1E404CFBA}">
  <sheetPr>
    <pageSetUpPr fitToPage="1"/>
  </sheetPr>
  <dimension ref="A1:I32"/>
  <sheetViews>
    <sheetView tabSelected="1" workbookViewId="0">
      <selection activeCell="B2" sqref="B2"/>
    </sheetView>
  </sheetViews>
  <sheetFormatPr baseColWidth="10" defaultRowHeight="14.5" x14ac:dyDescent="0.35"/>
  <cols>
    <col min="1" max="1" width="26.08984375" customWidth="1"/>
    <col min="2" max="2" width="23.90625" style="6" customWidth="1"/>
    <col min="3" max="3" width="16.453125" customWidth="1"/>
    <col min="4" max="4" width="20" customWidth="1"/>
    <col min="5" max="5" width="22.90625" customWidth="1"/>
    <col min="6" max="6" width="19.453125" customWidth="1"/>
    <col min="7" max="7" width="24.08984375" customWidth="1"/>
    <col min="9" max="9" width="13" bestFit="1" customWidth="1"/>
  </cols>
  <sheetData>
    <row r="1" spans="1:9" ht="33" customHeight="1" x14ac:dyDescent="0.4">
      <c r="A1" s="1" t="s">
        <v>50</v>
      </c>
      <c r="B1" s="2">
        <v>2700000</v>
      </c>
    </row>
    <row r="2" spans="1:9" x14ac:dyDescent="0.35">
      <c r="A2" s="3"/>
      <c r="B2" s="3"/>
    </row>
    <row r="3" spans="1:9" ht="15.75" customHeight="1" x14ac:dyDescent="0.35">
      <c r="B3" s="39" t="s">
        <v>0</v>
      </c>
      <c r="C3" s="39"/>
      <c r="D3" s="4"/>
      <c r="E3" s="40" t="s">
        <v>1</v>
      </c>
      <c r="F3" s="40"/>
    </row>
    <row r="4" spans="1:9" x14ac:dyDescent="0.35">
      <c r="A4" s="5"/>
      <c r="B4" s="39" t="s">
        <v>2</v>
      </c>
      <c r="C4" s="39"/>
      <c r="D4" s="4"/>
      <c r="E4" s="41" t="s">
        <v>3</v>
      </c>
      <c r="F4" s="41"/>
    </row>
    <row r="5" spans="1:9" ht="43.5" x14ac:dyDescent="0.35">
      <c r="A5" s="16" t="s">
        <v>4</v>
      </c>
      <c r="B5" s="17" t="s">
        <v>5</v>
      </c>
      <c r="C5" s="18" t="s">
        <v>6</v>
      </c>
      <c r="D5" s="19" t="s">
        <v>32</v>
      </c>
      <c r="E5" s="17" t="s">
        <v>33</v>
      </c>
      <c r="F5" s="18" t="s">
        <v>6</v>
      </c>
      <c r="G5" s="17" t="s">
        <v>52</v>
      </c>
    </row>
    <row r="6" spans="1:9" x14ac:dyDescent="0.35">
      <c r="A6" s="7" t="s">
        <v>7</v>
      </c>
      <c r="B6" s="8">
        <v>1</v>
      </c>
      <c r="C6" s="9">
        <f>B$1*0.2</f>
        <v>540000</v>
      </c>
      <c r="D6" s="10">
        <v>1</v>
      </c>
      <c r="E6" s="10">
        <v>0.8</v>
      </c>
      <c r="F6" s="9">
        <f>B1*0.8</f>
        <v>2160000</v>
      </c>
      <c r="G6" s="9">
        <f>C6+F6</f>
        <v>2700000</v>
      </c>
      <c r="I6" s="11"/>
    </row>
    <row r="7" spans="1:9" x14ac:dyDescent="0.35">
      <c r="A7" s="12" t="s">
        <v>8</v>
      </c>
      <c r="B7" s="15">
        <v>2.1089358491851701E-2</v>
      </c>
      <c r="C7" s="13">
        <f>C$6*B7</f>
        <v>11388.253585599918</v>
      </c>
      <c r="D7" s="38">
        <v>2.433102350995457</v>
      </c>
      <c r="E7" s="36">
        <v>1.9464818807963657</v>
      </c>
      <c r="F7" s="13">
        <f>F$6*D7/100</f>
        <v>52555.010781501878</v>
      </c>
      <c r="G7" s="14">
        <f t="shared" ref="G7:G31" si="0">C7+F7</f>
        <v>63943.264367101794</v>
      </c>
      <c r="I7" s="37"/>
    </row>
    <row r="8" spans="1:9" x14ac:dyDescent="0.35">
      <c r="A8" s="12" t="s">
        <v>9</v>
      </c>
      <c r="B8" s="15">
        <v>4.1873697077103145E-2</v>
      </c>
      <c r="C8" s="13">
        <f t="shared" ref="C8:C31" si="1">C$6*B8</f>
        <v>22611.7964216357</v>
      </c>
      <c r="D8" s="38">
        <v>4.2237528000502431</v>
      </c>
      <c r="E8" s="36">
        <v>3.3790022400401947</v>
      </c>
      <c r="F8" s="13">
        <f>F$6*D8/100</f>
        <v>91233.060481085253</v>
      </c>
      <c r="G8" s="14">
        <f t="shared" si="0"/>
        <v>113844.85690272096</v>
      </c>
      <c r="I8" s="37"/>
    </row>
    <row r="9" spans="1:9" x14ac:dyDescent="0.35">
      <c r="A9" s="12" t="s">
        <v>10</v>
      </c>
      <c r="B9" s="15">
        <v>4.8428605434350451E-2</v>
      </c>
      <c r="C9" s="13">
        <f t="shared" si="1"/>
        <v>26151.446934549243</v>
      </c>
      <c r="D9" s="38">
        <v>7.3647078527016561</v>
      </c>
      <c r="E9" s="36">
        <v>5.891766282161325</v>
      </c>
      <c r="F9" s="13">
        <f>F$6*D9/100</f>
        <v>159077.68961835577</v>
      </c>
      <c r="G9" s="14">
        <f t="shared" si="0"/>
        <v>185229.13655290502</v>
      </c>
      <c r="I9" s="37"/>
    </row>
    <row r="10" spans="1:9" x14ac:dyDescent="0.35">
      <c r="A10" s="12" t="s">
        <v>11</v>
      </c>
      <c r="B10" s="15">
        <v>1.3989414513512516E-2</v>
      </c>
      <c r="C10" s="13">
        <f t="shared" si="1"/>
        <v>7554.283837296759</v>
      </c>
      <c r="D10" s="38">
        <v>1.4134025582515124</v>
      </c>
      <c r="E10" s="36">
        <v>1.13072204660121</v>
      </c>
      <c r="F10" s="13">
        <f t="shared" ref="F10:F31" si="2">F$6*D10/100</f>
        <v>30529.495258232666</v>
      </c>
      <c r="G10" s="14">
        <f t="shared" si="0"/>
        <v>38083.779095529426</v>
      </c>
      <c r="I10" s="37"/>
    </row>
    <row r="11" spans="1:9" x14ac:dyDescent="0.35">
      <c r="A11" s="12" t="s">
        <v>12</v>
      </c>
      <c r="B11" s="15">
        <v>1.3989414513512516E-2</v>
      </c>
      <c r="C11" s="13">
        <f t="shared" si="1"/>
        <v>7554.283837296759</v>
      </c>
      <c r="D11" s="38">
        <v>1.5080704251889381</v>
      </c>
      <c r="E11" s="36">
        <v>1.2064563401511506</v>
      </c>
      <c r="F11" s="13">
        <f t="shared" si="2"/>
        <v>32574.321184081062</v>
      </c>
      <c r="G11" s="14">
        <f t="shared" si="0"/>
        <v>40128.605021377822</v>
      </c>
      <c r="I11" s="37"/>
    </row>
    <row r="12" spans="1:9" x14ac:dyDescent="0.35">
      <c r="A12" s="12" t="s">
        <v>13</v>
      </c>
      <c r="B12" s="15">
        <v>7.7992230438617277E-2</v>
      </c>
      <c r="C12" s="13">
        <f t="shared" si="1"/>
        <v>42115.80443685333</v>
      </c>
      <c r="D12" s="38">
        <v>4.7429396863943722</v>
      </c>
      <c r="E12" s="36">
        <v>3.7943517491154979</v>
      </c>
      <c r="F12" s="13">
        <f t="shared" si="2"/>
        <v>102447.49722611844</v>
      </c>
      <c r="G12" s="14">
        <f t="shared" si="0"/>
        <v>144563.30166297179</v>
      </c>
      <c r="I12" s="37"/>
    </row>
    <row r="13" spans="1:9" x14ac:dyDescent="0.35">
      <c r="A13" s="12" t="s">
        <v>14</v>
      </c>
      <c r="B13" s="15">
        <v>4.185895086224433E-2</v>
      </c>
      <c r="C13" s="13">
        <f t="shared" si="1"/>
        <v>22603.833465611937</v>
      </c>
      <c r="D13" s="38">
        <v>5.1183034312391396</v>
      </c>
      <c r="E13" s="36">
        <v>4.0946427449913116</v>
      </c>
      <c r="F13" s="13">
        <f t="shared" si="2"/>
        <v>110555.35411476542</v>
      </c>
      <c r="G13" s="14">
        <f t="shared" si="0"/>
        <v>133159.18758037736</v>
      </c>
      <c r="I13" s="37"/>
    </row>
    <row r="14" spans="1:9" x14ac:dyDescent="0.35">
      <c r="A14" s="12" t="s">
        <v>15</v>
      </c>
      <c r="B14" s="15">
        <v>2.0544272262357735E-2</v>
      </c>
      <c r="C14" s="13">
        <f t="shared" si="1"/>
        <v>11093.907021673176</v>
      </c>
      <c r="D14" s="38">
        <v>2.6375531224485522</v>
      </c>
      <c r="E14" s="36">
        <v>2.1100424979588417</v>
      </c>
      <c r="F14" s="13">
        <f t="shared" si="2"/>
        <v>56971.147444888724</v>
      </c>
      <c r="G14" s="14">
        <f t="shared" si="0"/>
        <v>68065.054466561895</v>
      </c>
      <c r="I14" s="37"/>
    </row>
    <row r="15" spans="1:9" x14ac:dyDescent="0.35">
      <c r="A15" s="12" t="s">
        <v>16</v>
      </c>
      <c r="B15" s="15">
        <v>1.6714435426207812E-2</v>
      </c>
      <c r="C15" s="13">
        <f t="shared" si="1"/>
        <v>9025.7951301522189</v>
      </c>
      <c r="D15" s="38">
        <v>1.2512403960893503</v>
      </c>
      <c r="E15" s="36">
        <v>1.0009923168714803</v>
      </c>
      <c r="F15" s="13">
        <f t="shared" si="2"/>
        <v>27026.79255552997</v>
      </c>
      <c r="G15" s="14">
        <f t="shared" si="0"/>
        <v>36052.587685682185</v>
      </c>
      <c r="I15" s="37"/>
    </row>
    <row r="16" spans="1:9" x14ac:dyDescent="0.35">
      <c r="A16" s="12" t="s">
        <v>17</v>
      </c>
      <c r="B16" s="15">
        <v>0.11533293370689776</v>
      </c>
      <c r="C16" s="13">
        <f t="shared" si="1"/>
        <v>62279.784201724789</v>
      </c>
      <c r="D16" s="38">
        <v>9.6855151045701007</v>
      </c>
      <c r="E16" s="36">
        <v>7.7484120836560813</v>
      </c>
      <c r="F16" s="13">
        <f t="shared" si="2"/>
        <v>209207.12625871415</v>
      </c>
      <c r="G16" s="14">
        <f t="shared" si="0"/>
        <v>271486.91046043893</v>
      </c>
      <c r="I16" s="37"/>
    </row>
    <row r="17" spans="1:9" x14ac:dyDescent="0.35">
      <c r="A17" s="12" t="s">
        <v>18</v>
      </c>
      <c r="B17" s="15">
        <v>2.5464178807103461E-2</v>
      </c>
      <c r="C17" s="13">
        <f t="shared" si="1"/>
        <v>13750.656555835869</v>
      </c>
      <c r="D17" s="38">
        <v>3.2130131680867544</v>
      </c>
      <c r="E17" s="36">
        <v>2.5704105344694037</v>
      </c>
      <c r="F17" s="13">
        <f t="shared" si="2"/>
        <v>69401.084430673902</v>
      </c>
      <c r="G17" s="14">
        <f t="shared" si="0"/>
        <v>83151.740986509772</v>
      </c>
      <c r="I17" s="37"/>
    </row>
    <row r="18" spans="1:9" x14ac:dyDescent="0.35">
      <c r="A18" s="12" t="s">
        <v>19</v>
      </c>
      <c r="B18" s="15">
        <v>5.1183220760361546E-2</v>
      </c>
      <c r="C18" s="13">
        <f t="shared" si="1"/>
        <v>27638.939210595236</v>
      </c>
      <c r="D18" s="38">
        <v>3.4072476814537236</v>
      </c>
      <c r="E18" s="36">
        <v>2.7257981451629791</v>
      </c>
      <c r="F18" s="13">
        <f t="shared" si="2"/>
        <v>73596.549919400422</v>
      </c>
      <c r="G18" s="14">
        <f t="shared" si="0"/>
        <v>101235.48912999567</v>
      </c>
      <c r="I18" s="37"/>
    </row>
    <row r="19" spans="1:9" x14ac:dyDescent="0.35">
      <c r="A19" s="12" t="s">
        <v>20</v>
      </c>
      <c r="B19" s="15">
        <v>4.5143804219292406E-2</v>
      </c>
      <c r="C19" s="13">
        <f t="shared" si="1"/>
        <v>24377.6542784179</v>
      </c>
      <c r="D19" s="38">
        <v>6.0655264094458516</v>
      </c>
      <c r="E19" s="36">
        <v>4.8524211275566813</v>
      </c>
      <c r="F19" s="13">
        <f t="shared" si="2"/>
        <v>131015.37044403038</v>
      </c>
      <c r="G19" s="14">
        <f t="shared" si="0"/>
        <v>155393.02472244829</v>
      </c>
      <c r="I19" s="37"/>
    </row>
    <row r="20" spans="1:9" x14ac:dyDescent="0.35">
      <c r="A20" s="12" t="s">
        <v>21</v>
      </c>
      <c r="B20" s="15">
        <v>7.0848151332887743E-2</v>
      </c>
      <c r="C20" s="13">
        <f t="shared" si="1"/>
        <v>38258.001719759384</v>
      </c>
      <c r="D20" s="38">
        <v>7.654615110850588</v>
      </c>
      <c r="E20" s="36">
        <v>6.1236920886804711</v>
      </c>
      <c r="F20" s="13">
        <f t="shared" si="2"/>
        <v>165339.68639437269</v>
      </c>
      <c r="G20" s="14">
        <f t="shared" si="0"/>
        <v>203597.68811413209</v>
      </c>
      <c r="I20" s="37"/>
    </row>
    <row r="21" spans="1:9" x14ac:dyDescent="0.35">
      <c r="A21" s="12" t="s">
        <v>22</v>
      </c>
      <c r="B21" s="15">
        <v>2.1089358491851701E-2</v>
      </c>
      <c r="C21" s="13">
        <f t="shared" si="1"/>
        <v>11388.253585599918</v>
      </c>
      <c r="D21" s="38">
        <v>2.1573471224904224</v>
      </c>
      <c r="E21" s="36">
        <v>1.725877697992338</v>
      </c>
      <c r="F21" s="13">
        <f t="shared" si="2"/>
        <v>46598.697845793125</v>
      </c>
      <c r="G21" s="14">
        <f t="shared" si="0"/>
        <v>57986.951431393041</v>
      </c>
      <c r="I21" s="37"/>
    </row>
    <row r="22" spans="1:9" x14ac:dyDescent="0.35">
      <c r="A22" s="12" t="s">
        <v>23</v>
      </c>
      <c r="B22" s="15">
        <v>4.7898470153705595E-2</v>
      </c>
      <c r="C22" s="13">
        <f t="shared" si="1"/>
        <v>25865.173883001022</v>
      </c>
      <c r="D22" s="38">
        <v>4.407352356229195</v>
      </c>
      <c r="E22" s="36">
        <v>3.525881884983356</v>
      </c>
      <c r="F22" s="13">
        <f t="shared" si="2"/>
        <v>95198.81089455061</v>
      </c>
      <c r="G22" s="14">
        <f t="shared" si="0"/>
        <v>121063.98477755164</v>
      </c>
      <c r="I22" s="37"/>
    </row>
    <row r="23" spans="1:9" x14ac:dyDescent="0.35">
      <c r="A23" s="12" t="s">
        <v>24</v>
      </c>
      <c r="B23" s="15">
        <v>1.8349641972699685E-2</v>
      </c>
      <c r="C23" s="13">
        <f t="shared" si="1"/>
        <v>9908.8066652578291</v>
      </c>
      <c r="D23" s="38">
        <v>1.7061988402034878</v>
      </c>
      <c r="E23" s="36">
        <v>1.3649590721627902</v>
      </c>
      <c r="F23" s="13">
        <f t="shared" si="2"/>
        <v>36853.89494839534</v>
      </c>
      <c r="G23" s="14">
        <f t="shared" si="0"/>
        <v>46762.701613653167</v>
      </c>
      <c r="I23" s="37"/>
    </row>
    <row r="24" spans="1:9" x14ac:dyDescent="0.35">
      <c r="A24" s="12" t="s">
        <v>25</v>
      </c>
      <c r="B24" s="15">
        <v>4.6263314215615817E-2</v>
      </c>
      <c r="C24" s="13">
        <f t="shared" si="1"/>
        <v>24982.189676432539</v>
      </c>
      <c r="D24" s="38">
        <v>2.0683735633387066</v>
      </c>
      <c r="E24" s="36">
        <v>1.6546988506709654</v>
      </c>
      <c r="F24" s="13">
        <f t="shared" si="2"/>
        <v>44676.868968116061</v>
      </c>
      <c r="G24" s="14">
        <f t="shared" si="0"/>
        <v>69659.058644548597</v>
      </c>
      <c r="I24" s="37"/>
    </row>
    <row r="25" spans="1:9" x14ac:dyDescent="0.35">
      <c r="A25" s="12" t="s">
        <v>26</v>
      </c>
      <c r="B25" s="15">
        <v>9.326744112223867E-2</v>
      </c>
      <c r="C25" s="13">
        <f t="shared" si="1"/>
        <v>50364.418206008879</v>
      </c>
      <c r="D25" s="38">
        <v>12.58684866120962</v>
      </c>
      <c r="E25" s="36">
        <v>10.069478928967698</v>
      </c>
      <c r="F25" s="13">
        <f t="shared" si="2"/>
        <v>271875.93108212779</v>
      </c>
      <c r="G25" s="14">
        <f t="shared" si="0"/>
        <v>322240.3492881367</v>
      </c>
      <c r="I25" s="37"/>
    </row>
    <row r="26" spans="1:9" x14ac:dyDescent="0.35">
      <c r="A26" s="12" t="s">
        <v>27</v>
      </c>
      <c r="B26" s="15">
        <v>1.1794529648256053E-2</v>
      </c>
      <c r="C26" s="13">
        <f t="shared" si="1"/>
        <v>6369.0460100582686</v>
      </c>
      <c r="D26" s="38">
        <v>0.95911403270039985</v>
      </c>
      <c r="E26" s="36">
        <v>0.76729122616031997</v>
      </c>
      <c r="F26" s="13">
        <f t="shared" si="2"/>
        <v>20716.863106328638</v>
      </c>
      <c r="G26" s="14">
        <f t="shared" si="0"/>
        <v>27085.909116386905</v>
      </c>
      <c r="I26" s="37"/>
    </row>
    <row r="27" spans="1:9" x14ac:dyDescent="0.35">
      <c r="A27" s="12" t="s">
        <v>28</v>
      </c>
      <c r="B27" s="15">
        <v>1.2339564502553958E-2</v>
      </c>
      <c r="C27" s="13">
        <f t="shared" si="1"/>
        <v>6663.3648313791373</v>
      </c>
      <c r="D27" s="38">
        <v>0.84145958506919005</v>
      </c>
      <c r="E27" s="36">
        <v>0.67316766805535211</v>
      </c>
      <c r="F27" s="13">
        <f t="shared" si="2"/>
        <v>18175.527037494507</v>
      </c>
      <c r="G27" s="14">
        <f t="shared" si="0"/>
        <v>24838.891868873645</v>
      </c>
      <c r="I27" s="37"/>
    </row>
    <row r="28" spans="1:9" x14ac:dyDescent="0.35">
      <c r="A28" s="12" t="s">
        <v>51</v>
      </c>
      <c r="B28" s="15">
        <v>6.8893693183691412E-3</v>
      </c>
      <c r="C28" s="13">
        <f t="shared" si="1"/>
        <v>3720.2594319193363</v>
      </c>
      <c r="D28" s="38">
        <v>0.93235916008960162</v>
      </c>
      <c r="E28" s="36">
        <v>0.74588732807168134</v>
      </c>
      <c r="F28" s="13">
        <f t="shared" si="2"/>
        <v>20138.957857935395</v>
      </c>
      <c r="G28" s="14">
        <f t="shared" si="0"/>
        <v>23859.217289854732</v>
      </c>
      <c r="I28" s="37"/>
    </row>
    <row r="29" spans="1:9" x14ac:dyDescent="0.35">
      <c r="A29" s="12" t="s">
        <v>29</v>
      </c>
      <c r="B29" s="15">
        <v>6.4293089616846211E-2</v>
      </c>
      <c r="C29" s="13">
        <f t="shared" si="1"/>
        <v>34718.268393096951</v>
      </c>
      <c r="D29" s="38">
        <v>6.678585634433813</v>
      </c>
      <c r="E29" s="36">
        <v>5.3428685075470508</v>
      </c>
      <c r="F29" s="13">
        <f t="shared" si="2"/>
        <v>144257.44970377034</v>
      </c>
      <c r="G29" s="14">
        <f t="shared" si="0"/>
        <v>178975.71809686729</v>
      </c>
      <c r="I29" s="37"/>
    </row>
    <row r="30" spans="1:9" x14ac:dyDescent="0.35">
      <c r="A30" s="12" t="s">
        <v>30</v>
      </c>
      <c r="B30" s="15">
        <v>2.4374159706909745E-2</v>
      </c>
      <c r="C30" s="13">
        <f t="shared" si="1"/>
        <v>13162.046241731263</v>
      </c>
      <c r="D30" s="38">
        <v>2.4915108757091717</v>
      </c>
      <c r="E30" s="36">
        <v>1.9932087005673376</v>
      </c>
      <c r="F30" s="13">
        <f t="shared" si="2"/>
        <v>53816.634915318107</v>
      </c>
      <c r="G30" s="14">
        <f t="shared" si="0"/>
        <v>66978.681157049374</v>
      </c>
      <c r="I30" s="37"/>
    </row>
    <row r="31" spans="1:9" x14ac:dyDescent="0.35">
      <c r="A31" s="12" t="s">
        <v>31</v>
      </c>
      <c r="B31" s="15">
        <v>4.8988393404652913E-2</v>
      </c>
      <c r="C31" s="13">
        <f t="shared" si="1"/>
        <v>26453.732438512572</v>
      </c>
      <c r="D31" s="38">
        <v>4.4518600707601479</v>
      </c>
      <c r="E31" s="36">
        <v>3.5614880566081184</v>
      </c>
      <c r="F31" s="13">
        <f t="shared" si="2"/>
        <v>96160.177528419197</v>
      </c>
      <c r="G31" s="14">
        <f t="shared" si="0"/>
        <v>122613.90996693177</v>
      </c>
      <c r="I31" s="37"/>
    </row>
    <row r="32" spans="1:9" x14ac:dyDescent="0.35">
      <c r="G32" s="37">
        <f>SUM(G7:G31)</f>
        <v>2699999.9999999991</v>
      </c>
      <c r="I32" s="37"/>
    </row>
  </sheetData>
  <mergeCells count="4">
    <mergeCell ref="B3:C3"/>
    <mergeCell ref="E3:F3"/>
    <mergeCell ref="B4:C4"/>
    <mergeCell ref="E4:F4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C67F-6FF4-461D-8382-75087E4B63F5}">
  <sheetPr>
    <pageSetUpPr fitToPage="1"/>
  </sheetPr>
  <dimension ref="A1:E30"/>
  <sheetViews>
    <sheetView workbookViewId="0">
      <selection activeCell="E34" sqref="E34"/>
    </sheetView>
  </sheetViews>
  <sheetFormatPr baseColWidth="10" defaultRowHeight="14.5" x14ac:dyDescent="0.35"/>
  <cols>
    <col min="1" max="1" width="29.36328125" customWidth="1"/>
    <col min="2" max="2" width="24.90625" customWidth="1"/>
    <col min="3" max="3" width="25" customWidth="1"/>
    <col min="4" max="4" width="14" customWidth="1"/>
    <col min="7" max="7" width="21.36328125" customWidth="1"/>
    <col min="234" max="234" width="24" customWidth="1"/>
    <col min="235" max="236" width="35.08984375" customWidth="1"/>
    <col min="237" max="237" width="20.54296875" customWidth="1"/>
    <col min="238" max="238" width="24.90625" customWidth="1"/>
    <col min="239" max="240" width="25" customWidth="1"/>
    <col min="241" max="241" width="20.08984375" customWidth="1"/>
    <col min="242" max="242" width="15.453125" customWidth="1"/>
    <col min="245" max="245" width="15.6328125" customWidth="1"/>
    <col min="248" max="248" width="17.90625" customWidth="1"/>
    <col min="490" max="490" width="24" customWidth="1"/>
    <col min="491" max="492" width="35.08984375" customWidth="1"/>
    <col min="493" max="493" width="20.54296875" customWidth="1"/>
    <col min="494" max="494" width="24.90625" customWidth="1"/>
    <col min="495" max="496" width="25" customWidth="1"/>
    <col min="497" max="497" width="20.08984375" customWidth="1"/>
    <col min="498" max="498" width="15.453125" customWidth="1"/>
    <col min="501" max="501" width="15.6328125" customWidth="1"/>
    <col min="504" max="504" width="17.90625" customWidth="1"/>
    <col min="746" max="746" width="24" customWidth="1"/>
    <col min="747" max="748" width="35.08984375" customWidth="1"/>
    <col min="749" max="749" width="20.54296875" customWidth="1"/>
    <col min="750" max="750" width="24.90625" customWidth="1"/>
    <col min="751" max="752" width="25" customWidth="1"/>
    <col min="753" max="753" width="20.08984375" customWidth="1"/>
    <col min="754" max="754" width="15.453125" customWidth="1"/>
    <col min="757" max="757" width="15.6328125" customWidth="1"/>
    <col min="760" max="760" width="17.90625" customWidth="1"/>
    <col min="1002" max="1002" width="24" customWidth="1"/>
    <col min="1003" max="1004" width="35.08984375" customWidth="1"/>
    <col min="1005" max="1005" width="20.54296875" customWidth="1"/>
    <col min="1006" max="1006" width="24.90625" customWidth="1"/>
    <col min="1007" max="1008" width="25" customWidth="1"/>
    <col min="1009" max="1009" width="20.08984375" customWidth="1"/>
    <col min="1010" max="1010" width="15.453125" customWidth="1"/>
    <col min="1013" max="1013" width="15.6328125" customWidth="1"/>
    <col min="1016" max="1016" width="17.90625" customWidth="1"/>
    <col min="1258" max="1258" width="24" customWidth="1"/>
    <col min="1259" max="1260" width="35.08984375" customWidth="1"/>
    <col min="1261" max="1261" width="20.54296875" customWidth="1"/>
    <col min="1262" max="1262" width="24.90625" customWidth="1"/>
    <col min="1263" max="1264" width="25" customWidth="1"/>
    <col min="1265" max="1265" width="20.08984375" customWidth="1"/>
    <col min="1266" max="1266" width="15.453125" customWidth="1"/>
    <col min="1269" max="1269" width="15.6328125" customWidth="1"/>
    <col min="1272" max="1272" width="17.90625" customWidth="1"/>
    <col min="1514" max="1514" width="24" customWidth="1"/>
    <col min="1515" max="1516" width="35.08984375" customWidth="1"/>
    <col min="1517" max="1517" width="20.54296875" customWidth="1"/>
    <col min="1518" max="1518" width="24.90625" customWidth="1"/>
    <col min="1519" max="1520" width="25" customWidth="1"/>
    <col min="1521" max="1521" width="20.08984375" customWidth="1"/>
    <col min="1522" max="1522" width="15.453125" customWidth="1"/>
    <col min="1525" max="1525" width="15.6328125" customWidth="1"/>
    <col min="1528" max="1528" width="17.90625" customWidth="1"/>
    <col min="1770" max="1770" width="24" customWidth="1"/>
    <col min="1771" max="1772" width="35.08984375" customWidth="1"/>
    <col min="1773" max="1773" width="20.54296875" customWidth="1"/>
    <col min="1774" max="1774" width="24.90625" customWidth="1"/>
    <col min="1775" max="1776" width="25" customWidth="1"/>
    <col min="1777" max="1777" width="20.08984375" customWidth="1"/>
    <col min="1778" max="1778" width="15.453125" customWidth="1"/>
    <col min="1781" max="1781" width="15.6328125" customWidth="1"/>
    <col min="1784" max="1784" width="17.90625" customWidth="1"/>
    <col min="2026" max="2026" width="24" customWidth="1"/>
    <col min="2027" max="2028" width="35.08984375" customWidth="1"/>
    <col min="2029" max="2029" width="20.54296875" customWidth="1"/>
    <col min="2030" max="2030" width="24.90625" customWidth="1"/>
    <col min="2031" max="2032" width="25" customWidth="1"/>
    <col min="2033" max="2033" width="20.08984375" customWidth="1"/>
    <col min="2034" max="2034" width="15.453125" customWidth="1"/>
    <col min="2037" max="2037" width="15.6328125" customWidth="1"/>
    <col min="2040" max="2040" width="17.90625" customWidth="1"/>
    <col min="2282" max="2282" width="24" customWidth="1"/>
    <col min="2283" max="2284" width="35.08984375" customWidth="1"/>
    <col min="2285" max="2285" width="20.54296875" customWidth="1"/>
    <col min="2286" max="2286" width="24.90625" customWidth="1"/>
    <col min="2287" max="2288" width="25" customWidth="1"/>
    <col min="2289" max="2289" width="20.08984375" customWidth="1"/>
    <col min="2290" max="2290" width="15.453125" customWidth="1"/>
    <col min="2293" max="2293" width="15.6328125" customWidth="1"/>
    <col min="2296" max="2296" width="17.90625" customWidth="1"/>
    <col min="2538" max="2538" width="24" customWidth="1"/>
    <col min="2539" max="2540" width="35.08984375" customWidth="1"/>
    <col min="2541" max="2541" width="20.54296875" customWidth="1"/>
    <col min="2542" max="2542" width="24.90625" customWidth="1"/>
    <col min="2543" max="2544" width="25" customWidth="1"/>
    <col min="2545" max="2545" width="20.08984375" customWidth="1"/>
    <col min="2546" max="2546" width="15.453125" customWidth="1"/>
    <col min="2549" max="2549" width="15.6328125" customWidth="1"/>
    <col min="2552" max="2552" width="17.90625" customWidth="1"/>
    <col min="2794" max="2794" width="24" customWidth="1"/>
    <col min="2795" max="2796" width="35.08984375" customWidth="1"/>
    <col min="2797" max="2797" width="20.54296875" customWidth="1"/>
    <col min="2798" max="2798" width="24.90625" customWidth="1"/>
    <col min="2799" max="2800" width="25" customWidth="1"/>
    <col min="2801" max="2801" width="20.08984375" customWidth="1"/>
    <col min="2802" max="2802" width="15.453125" customWidth="1"/>
    <col min="2805" max="2805" width="15.6328125" customWidth="1"/>
    <col min="2808" max="2808" width="17.90625" customWidth="1"/>
    <col min="3050" max="3050" width="24" customWidth="1"/>
    <col min="3051" max="3052" width="35.08984375" customWidth="1"/>
    <col min="3053" max="3053" width="20.54296875" customWidth="1"/>
    <col min="3054" max="3054" width="24.90625" customWidth="1"/>
    <col min="3055" max="3056" width="25" customWidth="1"/>
    <col min="3057" max="3057" width="20.08984375" customWidth="1"/>
    <col min="3058" max="3058" width="15.453125" customWidth="1"/>
    <col min="3061" max="3061" width="15.6328125" customWidth="1"/>
    <col min="3064" max="3064" width="17.90625" customWidth="1"/>
    <col min="3306" max="3306" width="24" customWidth="1"/>
    <col min="3307" max="3308" width="35.08984375" customWidth="1"/>
    <col min="3309" max="3309" width="20.54296875" customWidth="1"/>
    <col min="3310" max="3310" width="24.90625" customWidth="1"/>
    <col min="3311" max="3312" width="25" customWidth="1"/>
    <col min="3313" max="3313" width="20.08984375" customWidth="1"/>
    <col min="3314" max="3314" width="15.453125" customWidth="1"/>
    <col min="3317" max="3317" width="15.6328125" customWidth="1"/>
    <col min="3320" max="3320" width="17.90625" customWidth="1"/>
    <col min="3562" max="3562" width="24" customWidth="1"/>
    <col min="3563" max="3564" width="35.08984375" customWidth="1"/>
    <col min="3565" max="3565" width="20.54296875" customWidth="1"/>
    <col min="3566" max="3566" width="24.90625" customWidth="1"/>
    <col min="3567" max="3568" width="25" customWidth="1"/>
    <col min="3569" max="3569" width="20.08984375" customWidth="1"/>
    <col min="3570" max="3570" width="15.453125" customWidth="1"/>
    <col min="3573" max="3573" width="15.6328125" customWidth="1"/>
    <col min="3576" max="3576" width="17.90625" customWidth="1"/>
    <col min="3818" max="3818" width="24" customWidth="1"/>
    <col min="3819" max="3820" width="35.08984375" customWidth="1"/>
    <col min="3821" max="3821" width="20.54296875" customWidth="1"/>
    <col min="3822" max="3822" width="24.90625" customWidth="1"/>
    <col min="3823" max="3824" width="25" customWidth="1"/>
    <col min="3825" max="3825" width="20.08984375" customWidth="1"/>
    <col min="3826" max="3826" width="15.453125" customWidth="1"/>
    <col min="3829" max="3829" width="15.6328125" customWidth="1"/>
    <col min="3832" max="3832" width="17.90625" customWidth="1"/>
    <col min="4074" max="4074" width="24" customWidth="1"/>
    <col min="4075" max="4076" width="35.08984375" customWidth="1"/>
    <col min="4077" max="4077" width="20.54296875" customWidth="1"/>
    <col min="4078" max="4078" width="24.90625" customWidth="1"/>
    <col min="4079" max="4080" width="25" customWidth="1"/>
    <col min="4081" max="4081" width="20.08984375" customWidth="1"/>
    <col min="4082" max="4082" width="15.453125" customWidth="1"/>
    <col min="4085" max="4085" width="15.6328125" customWidth="1"/>
    <col min="4088" max="4088" width="17.90625" customWidth="1"/>
    <col min="4330" max="4330" width="24" customWidth="1"/>
    <col min="4331" max="4332" width="35.08984375" customWidth="1"/>
    <col min="4333" max="4333" width="20.54296875" customWidth="1"/>
    <col min="4334" max="4334" width="24.90625" customWidth="1"/>
    <col min="4335" max="4336" width="25" customWidth="1"/>
    <col min="4337" max="4337" width="20.08984375" customWidth="1"/>
    <col min="4338" max="4338" width="15.453125" customWidth="1"/>
    <col min="4341" max="4341" width="15.6328125" customWidth="1"/>
    <col min="4344" max="4344" width="17.90625" customWidth="1"/>
    <col min="4586" max="4586" width="24" customWidth="1"/>
    <col min="4587" max="4588" width="35.08984375" customWidth="1"/>
    <col min="4589" max="4589" width="20.54296875" customWidth="1"/>
    <col min="4590" max="4590" width="24.90625" customWidth="1"/>
    <col min="4591" max="4592" width="25" customWidth="1"/>
    <col min="4593" max="4593" width="20.08984375" customWidth="1"/>
    <col min="4594" max="4594" width="15.453125" customWidth="1"/>
    <col min="4597" max="4597" width="15.6328125" customWidth="1"/>
    <col min="4600" max="4600" width="17.90625" customWidth="1"/>
    <col min="4842" max="4842" width="24" customWidth="1"/>
    <col min="4843" max="4844" width="35.08984375" customWidth="1"/>
    <col min="4845" max="4845" width="20.54296875" customWidth="1"/>
    <col min="4846" max="4846" width="24.90625" customWidth="1"/>
    <col min="4847" max="4848" width="25" customWidth="1"/>
    <col min="4849" max="4849" width="20.08984375" customWidth="1"/>
    <col min="4850" max="4850" width="15.453125" customWidth="1"/>
    <col min="4853" max="4853" width="15.6328125" customWidth="1"/>
    <col min="4856" max="4856" width="17.90625" customWidth="1"/>
    <col min="5098" max="5098" width="24" customWidth="1"/>
    <col min="5099" max="5100" width="35.08984375" customWidth="1"/>
    <col min="5101" max="5101" width="20.54296875" customWidth="1"/>
    <col min="5102" max="5102" width="24.90625" customWidth="1"/>
    <col min="5103" max="5104" width="25" customWidth="1"/>
    <col min="5105" max="5105" width="20.08984375" customWidth="1"/>
    <col min="5106" max="5106" width="15.453125" customWidth="1"/>
    <col min="5109" max="5109" width="15.6328125" customWidth="1"/>
    <col min="5112" max="5112" width="17.90625" customWidth="1"/>
    <col min="5354" max="5354" width="24" customWidth="1"/>
    <col min="5355" max="5356" width="35.08984375" customWidth="1"/>
    <col min="5357" max="5357" width="20.54296875" customWidth="1"/>
    <col min="5358" max="5358" width="24.90625" customWidth="1"/>
    <col min="5359" max="5360" width="25" customWidth="1"/>
    <col min="5361" max="5361" width="20.08984375" customWidth="1"/>
    <col min="5362" max="5362" width="15.453125" customWidth="1"/>
    <col min="5365" max="5365" width="15.6328125" customWidth="1"/>
    <col min="5368" max="5368" width="17.90625" customWidth="1"/>
    <col min="5610" max="5610" width="24" customWidth="1"/>
    <col min="5611" max="5612" width="35.08984375" customWidth="1"/>
    <col min="5613" max="5613" width="20.54296875" customWidth="1"/>
    <col min="5614" max="5614" width="24.90625" customWidth="1"/>
    <col min="5615" max="5616" width="25" customWidth="1"/>
    <col min="5617" max="5617" width="20.08984375" customWidth="1"/>
    <col min="5618" max="5618" width="15.453125" customWidth="1"/>
    <col min="5621" max="5621" width="15.6328125" customWidth="1"/>
    <col min="5624" max="5624" width="17.90625" customWidth="1"/>
    <col min="5866" max="5866" width="24" customWidth="1"/>
    <col min="5867" max="5868" width="35.08984375" customWidth="1"/>
    <col min="5869" max="5869" width="20.54296875" customWidth="1"/>
    <col min="5870" max="5870" width="24.90625" customWidth="1"/>
    <col min="5871" max="5872" width="25" customWidth="1"/>
    <col min="5873" max="5873" width="20.08984375" customWidth="1"/>
    <col min="5874" max="5874" width="15.453125" customWidth="1"/>
    <col min="5877" max="5877" width="15.6328125" customWidth="1"/>
    <col min="5880" max="5880" width="17.90625" customWidth="1"/>
    <col min="6122" max="6122" width="24" customWidth="1"/>
    <col min="6123" max="6124" width="35.08984375" customWidth="1"/>
    <col min="6125" max="6125" width="20.54296875" customWidth="1"/>
    <col min="6126" max="6126" width="24.90625" customWidth="1"/>
    <col min="6127" max="6128" width="25" customWidth="1"/>
    <col min="6129" max="6129" width="20.08984375" customWidth="1"/>
    <col min="6130" max="6130" width="15.453125" customWidth="1"/>
    <col min="6133" max="6133" width="15.6328125" customWidth="1"/>
    <col min="6136" max="6136" width="17.90625" customWidth="1"/>
    <col min="6378" max="6378" width="24" customWidth="1"/>
    <col min="6379" max="6380" width="35.08984375" customWidth="1"/>
    <col min="6381" max="6381" width="20.54296875" customWidth="1"/>
    <col min="6382" max="6382" width="24.90625" customWidth="1"/>
    <col min="6383" max="6384" width="25" customWidth="1"/>
    <col min="6385" max="6385" width="20.08984375" customWidth="1"/>
    <col min="6386" max="6386" width="15.453125" customWidth="1"/>
    <col min="6389" max="6389" width="15.6328125" customWidth="1"/>
    <col min="6392" max="6392" width="17.90625" customWidth="1"/>
    <col min="6634" max="6634" width="24" customWidth="1"/>
    <col min="6635" max="6636" width="35.08984375" customWidth="1"/>
    <col min="6637" max="6637" width="20.54296875" customWidth="1"/>
    <col min="6638" max="6638" width="24.90625" customWidth="1"/>
    <col min="6639" max="6640" width="25" customWidth="1"/>
    <col min="6641" max="6641" width="20.08984375" customWidth="1"/>
    <col min="6642" max="6642" width="15.453125" customWidth="1"/>
    <col min="6645" max="6645" width="15.6328125" customWidth="1"/>
    <col min="6648" max="6648" width="17.90625" customWidth="1"/>
    <col min="6890" max="6890" width="24" customWidth="1"/>
    <col min="6891" max="6892" width="35.08984375" customWidth="1"/>
    <col min="6893" max="6893" width="20.54296875" customWidth="1"/>
    <col min="6894" max="6894" width="24.90625" customWidth="1"/>
    <col min="6895" max="6896" width="25" customWidth="1"/>
    <col min="6897" max="6897" width="20.08984375" customWidth="1"/>
    <col min="6898" max="6898" width="15.453125" customWidth="1"/>
    <col min="6901" max="6901" width="15.6328125" customWidth="1"/>
    <col min="6904" max="6904" width="17.90625" customWidth="1"/>
    <col min="7146" max="7146" width="24" customWidth="1"/>
    <col min="7147" max="7148" width="35.08984375" customWidth="1"/>
    <col min="7149" max="7149" width="20.54296875" customWidth="1"/>
    <col min="7150" max="7150" width="24.90625" customWidth="1"/>
    <col min="7151" max="7152" width="25" customWidth="1"/>
    <col min="7153" max="7153" width="20.08984375" customWidth="1"/>
    <col min="7154" max="7154" width="15.453125" customWidth="1"/>
    <col min="7157" max="7157" width="15.6328125" customWidth="1"/>
    <col min="7160" max="7160" width="17.90625" customWidth="1"/>
    <col min="7402" max="7402" width="24" customWidth="1"/>
    <col min="7403" max="7404" width="35.08984375" customWidth="1"/>
    <col min="7405" max="7405" width="20.54296875" customWidth="1"/>
    <col min="7406" max="7406" width="24.90625" customWidth="1"/>
    <col min="7407" max="7408" width="25" customWidth="1"/>
    <col min="7409" max="7409" width="20.08984375" customWidth="1"/>
    <col min="7410" max="7410" width="15.453125" customWidth="1"/>
    <col min="7413" max="7413" width="15.6328125" customWidth="1"/>
    <col min="7416" max="7416" width="17.90625" customWidth="1"/>
    <col min="7658" max="7658" width="24" customWidth="1"/>
    <col min="7659" max="7660" width="35.08984375" customWidth="1"/>
    <col min="7661" max="7661" width="20.54296875" customWidth="1"/>
    <col min="7662" max="7662" width="24.90625" customWidth="1"/>
    <col min="7663" max="7664" width="25" customWidth="1"/>
    <col min="7665" max="7665" width="20.08984375" customWidth="1"/>
    <col min="7666" max="7666" width="15.453125" customWidth="1"/>
    <col min="7669" max="7669" width="15.6328125" customWidth="1"/>
    <col min="7672" max="7672" width="17.90625" customWidth="1"/>
    <col min="7914" max="7914" width="24" customWidth="1"/>
    <col min="7915" max="7916" width="35.08984375" customWidth="1"/>
    <col min="7917" max="7917" width="20.54296875" customWidth="1"/>
    <col min="7918" max="7918" width="24.90625" customWidth="1"/>
    <col min="7919" max="7920" width="25" customWidth="1"/>
    <col min="7921" max="7921" width="20.08984375" customWidth="1"/>
    <col min="7922" max="7922" width="15.453125" customWidth="1"/>
    <col min="7925" max="7925" width="15.6328125" customWidth="1"/>
    <col min="7928" max="7928" width="17.90625" customWidth="1"/>
    <col min="8170" max="8170" width="24" customWidth="1"/>
    <col min="8171" max="8172" width="35.08984375" customWidth="1"/>
    <col min="8173" max="8173" width="20.54296875" customWidth="1"/>
    <col min="8174" max="8174" width="24.90625" customWidth="1"/>
    <col min="8175" max="8176" width="25" customWidth="1"/>
    <col min="8177" max="8177" width="20.08984375" customWidth="1"/>
    <col min="8178" max="8178" width="15.453125" customWidth="1"/>
    <col min="8181" max="8181" width="15.6328125" customWidth="1"/>
    <col min="8184" max="8184" width="17.90625" customWidth="1"/>
    <col min="8426" max="8426" width="24" customWidth="1"/>
    <col min="8427" max="8428" width="35.08984375" customWidth="1"/>
    <col min="8429" max="8429" width="20.54296875" customWidth="1"/>
    <col min="8430" max="8430" width="24.90625" customWidth="1"/>
    <col min="8431" max="8432" width="25" customWidth="1"/>
    <col min="8433" max="8433" width="20.08984375" customWidth="1"/>
    <col min="8434" max="8434" width="15.453125" customWidth="1"/>
    <col min="8437" max="8437" width="15.6328125" customWidth="1"/>
    <col min="8440" max="8440" width="17.90625" customWidth="1"/>
    <col min="8682" max="8682" width="24" customWidth="1"/>
    <col min="8683" max="8684" width="35.08984375" customWidth="1"/>
    <col min="8685" max="8685" width="20.54296875" customWidth="1"/>
    <col min="8686" max="8686" width="24.90625" customWidth="1"/>
    <col min="8687" max="8688" width="25" customWidth="1"/>
    <col min="8689" max="8689" width="20.08984375" customWidth="1"/>
    <col min="8690" max="8690" width="15.453125" customWidth="1"/>
    <col min="8693" max="8693" width="15.6328125" customWidth="1"/>
    <col min="8696" max="8696" width="17.90625" customWidth="1"/>
    <col min="8938" max="8938" width="24" customWidth="1"/>
    <col min="8939" max="8940" width="35.08984375" customWidth="1"/>
    <col min="8941" max="8941" width="20.54296875" customWidth="1"/>
    <col min="8942" max="8942" width="24.90625" customWidth="1"/>
    <col min="8943" max="8944" width="25" customWidth="1"/>
    <col min="8945" max="8945" width="20.08984375" customWidth="1"/>
    <col min="8946" max="8946" width="15.453125" customWidth="1"/>
    <col min="8949" max="8949" width="15.6328125" customWidth="1"/>
    <col min="8952" max="8952" width="17.90625" customWidth="1"/>
    <col min="9194" max="9194" width="24" customWidth="1"/>
    <col min="9195" max="9196" width="35.08984375" customWidth="1"/>
    <col min="9197" max="9197" width="20.54296875" customWidth="1"/>
    <col min="9198" max="9198" width="24.90625" customWidth="1"/>
    <col min="9199" max="9200" width="25" customWidth="1"/>
    <col min="9201" max="9201" width="20.08984375" customWidth="1"/>
    <col min="9202" max="9202" width="15.453125" customWidth="1"/>
    <col min="9205" max="9205" width="15.6328125" customWidth="1"/>
    <col min="9208" max="9208" width="17.90625" customWidth="1"/>
    <col min="9450" max="9450" width="24" customWidth="1"/>
    <col min="9451" max="9452" width="35.08984375" customWidth="1"/>
    <col min="9453" max="9453" width="20.54296875" customWidth="1"/>
    <col min="9454" max="9454" width="24.90625" customWidth="1"/>
    <col min="9455" max="9456" width="25" customWidth="1"/>
    <col min="9457" max="9457" width="20.08984375" customWidth="1"/>
    <col min="9458" max="9458" width="15.453125" customWidth="1"/>
    <col min="9461" max="9461" width="15.6328125" customWidth="1"/>
    <col min="9464" max="9464" width="17.90625" customWidth="1"/>
    <col min="9706" max="9706" width="24" customWidth="1"/>
    <col min="9707" max="9708" width="35.08984375" customWidth="1"/>
    <col min="9709" max="9709" width="20.54296875" customWidth="1"/>
    <col min="9710" max="9710" width="24.90625" customWidth="1"/>
    <col min="9711" max="9712" width="25" customWidth="1"/>
    <col min="9713" max="9713" width="20.08984375" customWidth="1"/>
    <col min="9714" max="9714" width="15.453125" customWidth="1"/>
    <col min="9717" max="9717" width="15.6328125" customWidth="1"/>
    <col min="9720" max="9720" width="17.90625" customWidth="1"/>
    <col min="9962" max="9962" width="24" customWidth="1"/>
    <col min="9963" max="9964" width="35.08984375" customWidth="1"/>
    <col min="9965" max="9965" width="20.54296875" customWidth="1"/>
    <col min="9966" max="9966" width="24.90625" customWidth="1"/>
    <col min="9967" max="9968" width="25" customWidth="1"/>
    <col min="9969" max="9969" width="20.08984375" customWidth="1"/>
    <col min="9970" max="9970" width="15.453125" customWidth="1"/>
    <col min="9973" max="9973" width="15.6328125" customWidth="1"/>
    <col min="9976" max="9976" width="17.90625" customWidth="1"/>
    <col min="10218" max="10218" width="24" customWidth="1"/>
    <col min="10219" max="10220" width="35.08984375" customWidth="1"/>
    <col min="10221" max="10221" width="20.54296875" customWidth="1"/>
    <col min="10222" max="10222" width="24.90625" customWidth="1"/>
    <col min="10223" max="10224" width="25" customWidth="1"/>
    <col min="10225" max="10225" width="20.08984375" customWidth="1"/>
    <col min="10226" max="10226" width="15.453125" customWidth="1"/>
    <col min="10229" max="10229" width="15.6328125" customWidth="1"/>
    <col min="10232" max="10232" width="17.90625" customWidth="1"/>
    <col min="10474" max="10474" width="24" customWidth="1"/>
    <col min="10475" max="10476" width="35.08984375" customWidth="1"/>
    <col min="10477" max="10477" width="20.54296875" customWidth="1"/>
    <col min="10478" max="10478" width="24.90625" customWidth="1"/>
    <col min="10479" max="10480" width="25" customWidth="1"/>
    <col min="10481" max="10481" width="20.08984375" customWidth="1"/>
    <col min="10482" max="10482" width="15.453125" customWidth="1"/>
    <col min="10485" max="10485" width="15.6328125" customWidth="1"/>
    <col min="10488" max="10488" width="17.90625" customWidth="1"/>
    <col min="10730" max="10730" width="24" customWidth="1"/>
    <col min="10731" max="10732" width="35.08984375" customWidth="1"/>
    <col min="10733" max="10733" width="20.54296875" customWidth="1"/>
    <col min="10734" max="10734" width="24.90625" customWidth="1"/>
    <col min="10735" max="10736" width="25" customWidth="1"/>
    <col min="10737" max="10737" width="20.08984375" customWidth="1"/>
    <col min="10738" max="10738" width="15.453125" customWidth="1"/>
    <col min="10741" max="10741" width="15.6328125" customWidth="1"/>
    <col min="10744" max="10744" width="17.90625" customWidth="1"/>
    <col min="10986" max="10986" width="24" customWidth="1"/>
    <col min="10987" max="10988" width="35.08984375" customWidth="1"/>
    <col min="10989" max="10989" width="20.54296875" customWidth="1"/>
    <col min="10990" max="10990" width="24.90625" customWidth="1"/>
    <col min="10991" max="10992" width="25" customWidth="1"/>
    <col min="10993" max="10993" width="20.08984375" customWidth="1"/>
    <col min="10994" max="10994" width="15.453125" customWidth="1"/>
    <col min="10997" max="10997" width="15.6328125" customWidth="1"/>
    <col min="11000" max="11000" width="17.90625" customWidth="1"/>
    <col min="11242" max="11242" width="24" customWidth="1"/>
    <col min="11243" max="11244" width="35.08984375" customWidth="1"/>
    <col min="11245" max="11245" width="20.54296875" customWidth="1"/>
    <col min="11246" max="11246" width="24.90625" customWidth="1"/>
    <col min="11247" max="11248" width="25" customWidth="1"/>
    <col min="11249" max="11249" width="20.08984375" customWidth="1"/>
    <col min="11250" max="11250" width="15.453125" customWidth="1"/>
    <col min="11253" max="11253" width="15.6328125" customWidth="1"/>
    <col min="11256" max="11256" width="17.90625" customWidth="1"/>
    <col min="11498" max="11498" width="24" customWidth="1"/>
    <col min="11499" max="11500" width="35.08984375" customWidth="1"/>
    <col min="11501" max="11501" width="20.54296875" customWidth="1"/>
    <col min="11502" max="11502" width="24.90625" customWidth="1"/>
    <col min="11503" max="11504" width="25" customWidth="1"/>
    <col min="11505" max="11505" width="20.08984375" customWidth="1"/>
    <col min="11506" max="11506" width="15.453125" customWidth="1"/>
    <col min="11509" max="11509" width="15.6328125" customWidth="1"/>
    <col min="11512" max="11512" width="17.90625" customWidth="1"/>
    <col min="11754" max="11754" width="24" customWidth="1"/>
    <col min="11755" max="11756" width="35.08984375" customWidth="1"/>
    <col min="11757" max="11757" width="20.54296875" customWidth="1"/>
    <col min="11758" max="11758" width="24.90625" customWidth="1"/>
    <col min="11759" max="11760" width="25" customWidth="1"/>
    <col min="11761" max="11761" width="20.08984375" customWidth="1"/>
    <col min="11762" max="11762" width="15.453125" customWidth="1"/>
    <col min="11765" max="11765" width="15.6328125" customWidth="1"/>
    <col min="11768" max="11768" width="17.90625" customWidth="1"/>
    <col min="12010" max="12010" width="24" customWidth="1"/>
    <col min="12011" max="12012" width="35.08984375" customWidth="1"/>
    <col min="12013" max="12013" width="20.54296875" customWidth="1"/>
    <col min="12014" max="12014" width="24.90625" customWidth="1"/>
    <col min="12015" max="12016" width="25" customWidth="1"/>
    <col min="12017" max="12017" width="20.08984375" customWidth="1"/>
    <col min="12018" max="12018" width="15.453125" customWidth="1"/>
    <col min="12021" max="12021" width="15.6328125" customWidth="1"/>
    <col min="12024" max="12024" width="17.90625" customWidth="1"/>
    <col min="12266" max="12266" width="24" customWidth="1"/>
    <col min="12267" max="12268" width="35.08984375" customWidth="1"/>
    <col min="12269" max="12269" width="20.54296875" customWidth="1"/>
    <col min="12270" max="12270" width="24.90625" customWidth="1"/>
    <col min="12271" max="12272" width="25" customWidth="1"/>
    <col min="12273" max="12273" width="20.08984375" customWidth="1"/>
    <col min="12274" max="12274" width="15.453125" customWidth="1"/>
    <col min="12277" max="12277" width="15.6328125" customWidth="1"/>
    <col min="12280" max="12280" width="17.90625" customWidth="1"/>
    <col min="12522" max="12522" width="24" customWidth="1"/>
    <col min="12523" max="12524" width="35.08984375" customWidth="1"/>
    <col min="12525" max="12525" width="20.54296875" customWidth="1"/>
    <col min="12526" max="12526" width="24.90625" customWidth="1"/>
    <col min="12527" max="12528" width="25" customWidth="1"/>
    <col min="12529" max="12529" width="20.08984375" customWidth="1"/>
    <col min="12530" max="12530" width="15.453125" customWidth="1"/>
    <col min="12533" max="12533" width="15.6328125" customWidth="1"/>
    <col min="12536" max="12536" width="17.90625" customWidth="1"/>
    <col min="12778" max="12778" width="24" customWidth="1"/>
    <col min="12779" max="12780" width="35.08984375" customWidth="1"/>
    <col min="12781" max="12781" width="20.54296875" customWidth="1"/>
    <col min="12782" max="12782" width="24.90625" customWidth="1"/>
    <col min="12783" max="12784" width="25" customWidth="1"/>
    <col min="12785" max="12785" width="20.08984375" customWidth="1"/>
    <col min="12786" max="12786" width="15.453125" customWidth="1"/>
    <col min="12789" max="12789" width="15.6328125" customWidth="1"/>
    <col min="12792" max="12792" width="17.90625" customWidth="1"/>
    <col min="13034" max="13034" width="24" customWidth="1"/>
    <col min="13035" max="13036" width="35.08984375" customWidth="1"/>
    <col min="13037" max="13037" width="20.54296875" customWidth="1"/>
    <col min="13038" max="13038" width="24.90625" customWidth="1"/>
    <col min="13039" max="13040" width="25" customWidth="1"/>
    <col min="13041" max="13041" width="20.08984375" customWidth="1"/>
    <col min="13042" max="13042" width="15.453125" customWidth="1"/>
    <col min="13045" max="13045" width="15.6328125" customWidth="1"/>
    <col min="13048" max="13048" width="17.90625" customWidth="1"/>
    <col min="13290" max="13290" width="24" customWidth="1"/>
    <col min="13291" max="13292" width="35.08984375" customWidth="1"/>
    <col min="13293" max="13293" width="20.54296875" customWidth="1"/>
    <col min="13294" max="13294" width="24.90625" customWidth="1"/>
    <col min="13295" max="13296" width="25" customWidth="1"/>
    <col min="13297" max="13297" width="20.08984375" customWidth="1"/>
    <col min="13298" max="13298" width="15.453125" customWidth="1"/>
    <col min="13301" max="13301" width="15.6328125" customWidth="1"/>
    <col min="13304" max="13304" width="17.90625" customWidth="1"/>
    <col min="13546" max="13546" width="24" customWidth="1"/>
    <col min="13547" max="13548" width="35.08984375" customWidth="1"/>
    <col min="13549" max="13549" width="20.54296875" customWidth="1"/>
    <col min="13550" max="13550" width="24.90625" customWidth="1"/>
    <col min="13551" max="13552" width="25" customWidth="1"/>
    <col min="13553" max="13553" width="20.08984375" customWidth="1"/>
    <col min="13554" max="13554" width="15.453125" customWidth="1"/>
    <col min="13557" max="13557" width="15.6328125" customWidth="1"/>
    <col min="13560" max="13560" width="17.90625" customWidth="1"/>
    <col min="13802" max="13802" width="24" customWidth="1"/>
    <col min="13803" max="13804" width="35.08984375" customWidth="1"/>
    <col min="13805" max="13805" width="20.54296875" customWidth="1"/>
    <col min="13806" max="13806" width="24.90625" customWidth="1"/>
    <col min="13807" max="13808" width="25" customWidth="1"/>
    <col min="13809" max="13809" width="20.08984375" customWidth="1"/>
    <col min="13810" max="13810" width="15.453125" customWidth="1"/>
    <col min="13813" max="13813" width="15.6328125" customWidth="1"/>
    <col min="13816" max="13816" width="17.90625" customWidth="1"/>
    <col min="14058" max="14058" width="24" customWidth="1"/>
    <col min="14059" max="14060" width="35.08984375" customWidth="1"/>
    <col min="14061" max="14061" width="20.54296875" customWidth="1"/>
    <col min="14062" max="14062" width="24.90625" customWidth="1"/>
    <col min="14063" max="14064" width="25" customWidth="1"/>
    <col min="14065" max="14065" width="20.08984375" customWidth="1"/>
    <col min="14066" max="14066" width="15.453125" customWidth="1"/>
    <col min="14069" max="14069" width="15.6328125" customWidth="1"/>
    <col min="14072" max="14072" width="17.90625" customWidth="1"/>
    <col min="14314" max="14314" width="24" customWidth="1"/>
    <col min="14315" max="14316" width="35.08984375" customWidth="1"/>
    <col min="14317" max="14317" width="20.54296875" customWidth="1"/>
    <col min="14318" max="14318" width="24.90625" customWidth="1"/>
    <col min="14319" max="14320" width="25" customWidth="1"/>
    <col min="14321" max="14321" width="20.08984375" customWidth="1"/>
    <col min="14322" max="14322" width="15.453125" customWidth="1"/>
    <col min="14325" max="14325" width="15.6328125" customWidth="1"/>
    <col min="14328" max="14328" width="17.90625" customWidth="1"/>
    <col min="14570" max="14570" width="24" customWidth="1"/>
    <col min="14571" max="14572" width="35.08984375" customWidth="1"/>
    <col min="14573" max="14573" width="20.54296875" customWidth="1"/>
    <col min="14574" max="14574" width="24.90625" customWidth="1"/>
    <col min="14575" max="14576" width="25" customWidth="1"/>
    <col min="14577" max="14577" width="20.08984375" customWidth="1"/>
    <col min="14578" max="14578" width="15.453125" customWidth="1"/>
    <col min="14581" max="14581" width="15.6328125" customWidth="1"/>
    <col min="14584" max="14584" width="17.90625" customWidth="1"/>
    <col min="14826" max="14826" width="24" customWidth="1"/>
    <col min="14827" max="14828" width="35.08984375" customWidth="1"/>
    <col min="14829" max="14829" width="20.54296875" customWidth="1"/>
    <col min="14830" max="14830" width="24.90625" customWidth="1"/>
    <col min="14831" max="14832" width="25" customWidth="1"/>
    <col min="14833" max="14833" width="20.08984375" customWidth="1"/>
    <col min="14834" max="14834" width="15.453125" customWidth="1"/>
    <col min="14837" max="14837" width="15.6328125" customWidth="1"/>
    <col min="14840" max="14840" width="17.90625" customWidth="1"/>
    <col min="15082" max="15082" width="24" customWidth="1"/>
    <col min="15083" max="15084" width="35.08984375" customWidth="1"/>
    <col min="15085" max="15085" width="20.54296875" customWidth="1"/>
    <col min="15086" max="15086" width="24.90625" customWidth="1"/>
    <col min="15087" max="15088" width="25" customWidth="1"/>
    <col min="15089" max="15089" width="20.08984375" customWidth="1"/>
    <col min="15090" max="15090" width="15.453125" customWidth="1"/>
    <col min="15093" max="15093" width="15.6328125" customWidth="1"/>
    <col min="15096" max="15096" width="17.90625" customWidth="1"/>
    <col min="15338" max="15338" width="24" customWidth="1"/>
    <col min="15339" max="15340" width="35.08984375" customWidth="1"/>
    <col min="15341" max="15341" width="20.54296875" customWidth="1"/>
    <col min="15342" max="15342" width="24.90625" customWidth="1"/>
    <col min="15343" max="15344" width="25" customWidth="1"/>
    <col min="15345" max="15345" width="20.08984375" customWidth="1"/>
    <col min="15346" max="15346" width="15.453125" customWidth="1"/>
    <col min="15349" max="15349" width="15.6328125" customWidth="1"/>
    <col min="15352" max="15352" width="17.90625" customWidth="1"/>
    <col min="15594" max="15594" width="24" customWidth="1"/>
    <col min="15595" max="15596" width="35.08984375" customWidth="1"/>
    <col min="15597" max="15597" width="20.54296875" customWidth="1"/>
    <col min="15598" max="15598" width="24.90625" customWidth="1"/>
    <col min="15599" max="15600" width="25" customWidth="1"/>
    <col min="15601" max="15601" width="20.08984375" customWidth="1"/>
    <col min="15602" max="15602" width="15.453125" customWidth="1"/>
    <col min="15605" max="15605" width="15.6328125" customWidth="1"/>
    <col min="15608" max="15608" width="17.90625" customWidth="1"/>
    <col min="15850" max="15850" width="24" customWidth="1"/>
    <col min="15851" max="15852" width="35.08984375" customWidth="1"/>
    <col min="15853" max="15853" width="20.54296875" customWidth="1"/>
    <col min="15854" max="15854" width="24.90625" customWidth="1"/>
    <col min="15855" max="15856" width="25" customWidth="1"/>
    <col min="15857" max="15857" width="20.08984375" customWidth="1"/>
    <col min="15858" max="15858" width="15.453125" customWidth="1"/>
    <col min="15861" max="15861" width="15.6328125" customWidth="1"/>
    <col min="15864" max="15864" width="17.90625" customWidth="1"/>
    <col min="16106" max="16106" width="24" customWidth="1"/>
    <col min="16107" max="16108" width="35.08984375" customWidth="1"/>
    <col min="16109" max="16109" width="20.54296875" customWidth="1"/>
    <col min="16110" max="16110" width="24.90625" customWidth="1"/>
    <col min="16111" max="16112" width="25" customWidth="1"/>
    <col min="16113" max="16113" width="20.08984375" customWidth="1"/>
    <col min="16114" max="16114" width="15.453125" customWidth="1"/>
    <col min="16117" max="16117" width="15.6328125" customWidth="1"/>
    <col min="16120" max="16120" width="17.90625" customWidth="1"/>
  </cols>
  <sheetData>
    <row r="1" spans="1:5" ht="22.75" customHeight="1" thickBot="1" x14ac:dyDescent="0.55000000000000004">
      <c r="B1" s="44"/>
      <c r="C1" s="44"/>
    </row>
    <row r="2" spans="1:5" ht="15" hidden="1" thickBot="1" x14ac:dyDescent="0.4"/>
    <row r="3" spans="1:5" ht="15" customHeight="1" thickBot="1" x14ac:dyDescent="0.4">
      <c r="A3" s="45" t="s">
        <v>34</v>
      </c>
      <c r="B3" s="42" t="s">
        <v>35</v>
      </c>
      <c r="C3" s="42" t="s">
        <v>36</v>
      </c>
      <c r="D3" s="42" t="s">
        <v>49</v>
      </c>
    </row>
    <row r="4" spans="1:5" ht="31.75" customHeight="1" thickBot="1" x14ac:dyDescent="0.4">
      <c r="A4" s="45"/>
      <c r="B4" s="43"/>
      <c r="C4" s="43"/>
      <c r="D4" s="43"/>
    </row>
    <row r="5" spans="1:5" x14ac:dyDescent="0.35">
      <c r="A5" s="20" t="s">
        <v>8</v>
      </c>
      <c r="B5" s="21">
        <v>137516.46</v>
      </c>
      <c r="C5" s="22">
        <v>137516.46</v>
      </c>
      <c r="D5" s="24">
        <f>B5+C5</f>
        <v>275032.92</v>
      </c>
      <c r="E5" s="35">
        <f>D5*100/13041312.76</f>
        <v>2.1089358491851704</v>
      </c>
    </row>
    <row r="6" spans="1:5" x14ac:dyDescent="0.35">
      <c r="A6" s="23" t="s">
        <v>9</v>
      </c>
      <c r="B6" s="24">
        <v>273043.99</v>
      </c>
      <c r="C6" s="25">
        <v>273043.99</v>
      </c>
      <c r="D6" s="25">
        <f t="shared" ref="D6:D29" si="0">B6+C6</f>
        <v>546087.98</v>
      </c>
      <c r="E6" s="35">
        <f t="shared" ref="E6:E29" si="1">D6*100/13041312.76</f>
        <v>4.1873697077103147</v>
      </c>
    </row>
    <row r="7" spans="1:5" x14ac:dyDescent="0.35">
      <c r="A7" s="23" t="s">
        <v>10</v>
      </c>
      <c r="B7" s="24">
        <v>315786.29499999998</v>
      </c>
      <c r="C7" s="25">
        <v>315786.29499999998</v>
      </c>
      <c r="D7" s="25">
        <f t="shared" si="0"/>
        <v>631572.59</v>
      </c>
      <c r="E7" s="35">
        <f t="shared" si="1"/>
        <v>4.8428605434350462</v>
      </c>
    </row>
    <row r="8" spans="1:5" x14ac:dyDescent="0.35">
      <c r="A8" s="23" t="s">
        <v>37</v>
      </c>
      <c r="B8" s="24">
        <v>91220.164999999994</v>
      </c>
      <c r="C8" s="25">
        <v>91220.164999999994</v>
      </c>
      <c r="D8" s="25">
        <f t="shared" si="0"/>
        <v>182440.33</v>
      </c>
      <c r="E8" s="35">
        <f t="shared" si="1"/>
        <v>1.3989414513512519</v>
      </c>
    </row>
    <row r="9" spans="1:5" x14ac:dyDescent="0.35">
      <c r="A9" s="23" t="s">
        <v>38</v>
      </c>
      <c r="B9" s="24">
        <v>91220.164999999994</v>
      </c>
      <c r="C9" s="25">
        <v>91220.164999999994</v>
      </c>
      <c r="D9" s="24">
        <f t="shared" si="0"/>
        <v>182440.33</v>
      </c>
      <c r="E9" s="35">
        <f t="shared" si="1"/>
        <v>1.3989414513512519</v>
      </c>
    </row>
    <row r="10" spans="1:5" x14ac:dyDescent="0.35">
      <c r="A10" s="23" t="s">
        <v>48</v>
      </c>
      <c r="B10" s="24">
        <v>508560.53499999997</v>
      </c>
      <c r="C10" s="24">
        <v>508560.53499999997</v>
      </c>
      <c r="D10" s="24">
        <f t="shared" si="0"/>
        <v>1017121.07</v>
      </c>
      <c r="E10" s="35">
        <f t="shared" si="1"/>
        <v>7.7992230438617289</v>
      </c>
    </row>
    <row r="11" spans="1:5" x14ac:dyDescent="0.35">
      <c r="A11" s="23" t="s">
        <v>14</v>
      </c>
      <c r="B11" s="24">
        <v>272947.83500000002</v>
      </c>
      <c r="C11" s="25">
        <v>272947.83500000002</v>
      </c>
      <c r="D11" s="25">
        <f t="shared" si="0"/>
        <v>545895.67000000004</v>
      </c>
      <c r="E11" s="35">
        <f t="shared" si="1"/>
        <v>4.1858950862244342</v>
      </c>
    </row>
    <row r="12" spans="1:5" x14ac:dyDescent="0.35">
      <c r="A12" s="23" t="s">
        <v>15</v>
      </c>
      <c r="B12" s="24">
        <v>133962.14000000001</v>
      </c>
      <c r="C12" s="25">
        <v>133962.14000000001</v>
      </c>
      <c r="D12" s="25">
        <f t="shared" si="0"/>
        <v>267924.28000000003</v>
      </c>
      <c r="E12" s="35">
        <f t="shared" si="1"/>
        <v>2.0544272262357737</v>
      </c>
    </row>
    <row r="13" spans="1:5" x14ac:dyDescent="0.35">
      <c r="A13" s="23" t="s">
        <v>39</v>
      </c>
      <c r="B13" s="24">
        <v>108989.09</v>
      </c>
      <c r="C13" s="25">
        <v>108989.09</v>
      </c>
      <c r="D13" s="25">
        <f t="shared" si="0"/>
        <v>217978.18</v>
      </c>
      <c r="E13" s="35">
        <f t="shared" si="1"/>
        <v>1.6714435426207814</v>
      </c>
    </row>
    <row r="14" spans="1:5" x14ac:dyDescent="0.35">
      <c r="A14" s="23" t="s">
        <v>47</v>
      </c>
      <c r="B14" s="31">
        <v>752046.43</v>
      </c>
      <c r="C14" s="24">
        <v>752046.43</v>
      </c>
      <c r="D14" s="24">
        <f t="shared" si="0"/>
        <v>1504092.86</v>
      </c>
      <c r="E14" s="35">
        <f t="shared" si="1"/>
        <v>11.533293370689778</v>
      </c>
    </row>
    <row r="15" spans="1:5" x14ac:dyDescent="0.35">
      <c r="A15" s="23" t="s">
        <v>18</v>
      </c>
      <c r="B15" s="24">
        <v>166043.16</v>
      </c>
      <c r="C15" s="25">
        <v>166043.16</v>
      </c>
      <c r="D15" s="24">
        <f t="shared" si="0"/>
        <v>332086.32</v>
      </c>
      <c r="E15" s="35">
        <f t="shared" si="1"/>
        <v>2.5464178807103464</v>
      </c>
    </row>
    <row r="16" spans="1:5" x14ac:dyDescent="0.35">
      <c r="A16" s="23" t="s">
        <v>19</v>
      </c>
      <c r="B16" s="24">
        <v>333748.19500000001</v>
      </c>
      <c r="C16" s="25">
        <v>333748.19500000001</v>
      </c>
      <c r="D16" s="25">
        <f t="shared" si="0"/>
        <v>667496.39</v>
      </c>
      <c r="E16" s="35">
        <f t="shared" si="1"/>
        <v>5.1183220760361552</v>
      </c>
    </row>
    <row r="17" spans="1:5" x14ac:dyDescent="0.35">
      <c r="A17" s="23" t="s">
        <v>20</v>
      </c>
      <c r="B17" s="26">
        <v>294367.23499999999</v>
      </c>
      <c r="C17" s="26">
        <v>294367.23499999999</v>
      </c>
      <c r="D17" s="25">
        <f t="shared" si="0"/>
        <v>588734.47</v>
      </c>
      <c r="E17" s="35">
        <f t="shared" si="1"/>
        <v>4.5143804219292418</v>
      </c>
    </row>
    <row r="18" spans="1:5" x14ac:dyDescent="0.35">
      <c r="A18" s="23" t="s">
        <v>45</v>
      </c>
      <c r="B18" s="32">
        <v>461976.45</v>
      </c>
      <c r="C18" s="32">
        <v>461976.45</v>
      </c>
      <c r="D18" s="25">
        <f t="shared" si="0"/>
        <v>923952.9</v>
      </c>
      <c r="E18" s="35">
        <f t="shared" si="1"/>
        <v>7.0848151332887745</v>
      </c>
    </row>
    <row r="19" spans="1:5" x14ac:dyDescent="0.35">
      <c r="A19" s="23" t="s">
        <v>22</v>
      </c>
      <c r="B19" s="24">
        <v>137516.46</v>
      </c>
      <c r="C19" s="25">
        <v>137516.46</v>
      </c>
      <c r="D19" s="24">
        <f t="shared" si="0"/>
        <v>275032.92</v>
      </c>
      <c r="E19" s="35">
        <f t="shared" si="1"/>
        <v>2.1089358491851704</v>
      </c>
    </row>
    <row r="20" spans="1:5" x14ac:dyDescent="0.35">
      <c r="A20" s="23" t="s">
        <v>23</v>
      </c>
      <c r="B20" s="24">
        <v>312329.46500000003</v>
      </c>
      <c r="C20" s="25">
        <v>312329.46500000003</v>
      </c>
      <c r="D20" s="24">
        <f t="shared" si="0"/>
        <v>624658.93000000005</v>
      </c>
      <c r="E20" s="35">
        <f t="shared" si="1"/>
        <v>4.7898470153705608</v>
      </c>
    </row>
    <row r="21" spans="1:5" x14ac:dyDescent="0.35">
      <c r="A21" s="23" t="s">
        <v>24</v>
      </c>
      <c r="B21" s="24">
        <v>119651.71</v>
      </c>
      <c r="C21" s="25">
        <v>119651.71</v>
      </c>
      <c r="D21" s="25">
        <f t="shared" si="0"/>
        <v>239303.42</v>
      </c>
      <c r="E21" s="35">
        <f t="shared" si="1"/>
        <v>1.8349641972699688</v>
      </c>
    </row>
    <row r="22" spans="1:5" x14ac:dyDescent="0.35">
      <c r="A22" s="23" t="s">
        <v>25</v>
      </c>
      <c r="B22" s="24">
        <v>301667.17499999999</v>
      </c>
      <c r="C22" s="25">
        <v>301667.17499999999</v>
      </c>
      <c r="D22" s="25">
        <f t="shared" si="0"/>
        <v>603334.35</v>
      </c>
      <c r="E22" s="35">
        <f t="shared" si="1"/>
        <v>4.6263314215615825</v>
      </c>
    </row>
    <row r="23" spans="1:5" x14ac:dyDescent="0.35">
      <c r="A23" s="23" t="s">
        <v>46</v>
      </c>
      <c r="B23" s="24">
        <v>608164.93500000006</v>
      </c>
      <c r="C23" s="24">
        <v>608164.93500000006</v>
      </c>
      <c r="D23" s="25">
        <f t="shared" si="0"/>
        <v>1216329.8700000001</v>
      </c>
      <c r="E23" s="35">
        <f t="shared" si="1"/>
        <v>9.326744112223869</v>
      </c>
    </row>
    <row r="24" spans="1:5" x14ac:dyDescent="0.35">
      <c r="A24" s="23" t="s">
        <v>40</v>
      </c>
      <c r="B24" s="24">
        <v>76908.074999999997</v>
      </c>
      <c r="C24" s="25">
        <v>76908.074999999997</v>
      </c>
      <c r="D24" s="24">
        <f t="shared" si="0"/>
        <v>153816.15</v>
      </c>
      <c r="E24" s="35">
        <f t="shared" si="1"/>
        <v>1.1794529648256056</v>
      </c>
    </row>
    <row r="25" spans="1:5" x14ac:dyDescent="0.35">
      <c r="A25" s="23" t="s">
        <v>41</v>
      </c>
      <c r="B25" s="24">
        <v>80462.06</v>
      </c>
      <c r="C25" s="25">
        <v>80462.06</v>
      </c>
      <c r="D25" s="24">
        <f t="shared" si="0"/>
        <v>160924.12</v>
      </c>
      <c r="E25" s="35">
        <f t="shared" si="1"/>
        <v>1.2339564502553959</v>
      </c>
    </row>
    <row r="26" spans="1:5" x14ac:dyDescent="0.35">
      <c r="A26" s="23" t="s">
        <v>42</v>
      </c>
      <c r="B26" s="24">
        <v>44923.21</v>
      </c>
      <c r="C26" s="27">
        <v>44923.21</v>
      </c>
      <c r="D26" s="25">
        <f t="shared" si="0"/>
        <v>89846.42</v>
      </c>
      <c r="E26" s="35">
        <f t="shared" si="1"/>
        <v>0.68893693183691429</v>
      </c>
    </row>
    <row r="27" spans="1:5" x14ac:dyDescent="0.35">
      <c r="A27" s="33" t="s">
        <v>44</v>
      </c>
      <c r="B27" s="24">
        <v>419233.14500000002</v>
      </c>
      <c r="C27" s="24">
        <v>419233.14500000002</v>
      </c>
      <c r="D27" s="25">
        <f t="shared" si="0"/>
        <v>838466.29</v>
      </c>
      <c r="E27" s="35">
        <f t="shared" si="1"/>
        <v>6.4293089616846215</v>
      </c>
    </row>
    <row r="28" spans="1:5" x14ac:dyDescent="0.35">
      <c r="A28" s="28" t="s">
        <v>30</v>
      </c>
      <c r="B28" s="24">
        <v>158935.51999999999</v>
      </c>
      <c r="C28" s="25">
        <v>158935.51999999999</v>
      </c>
      <c r="D28" s="25">
        <f t="shared" si="0"/>
        <v>317871.03999999998</v>
      </c>
      <c r="E28" s="35">
        <f t="shared" si="1"/>
        <v>2.4374159706909748</v>
      </c>
    </row>
    <row r="29" spans="1:5" ht="15" thickBot="1" x14ac:dyDescent="0.4">
      <c r="A29" s="23" t="s">
        <v>31</v>
      </c>
      <c r="B29" s="24">
        <v>319436.48</v>
      </c>
      <c r="C29" s="25">
        <v>319436.48</v>
      </c>
      <c r="D29" s="24">
        <f t="shared" si="0"/>
        <v>638872.96</v>
      </c>
      <c r="E29" s="35">
        <f t="shared" si="1"/>
        <v>4.8988393404652921</v>
      </c>
    </row>
    <row r="30" spans="1:5" ht="15" thickBot="1" x14ac:dyDescent="0.4">
      <c r="A30" s="29" t="s">
        <v>43</v>
      </c>
      <c r="B30" s="30">
        <f>SUM(B5:B29)</f>
        <v>6520656.3800000008</v>
      </c>
      <c r="C30" s="30">
        <f>SUM(C5:C29)</f>
        <v>6520656.3800000008</v>
      </c>
      <c r="D30" s="30">
        <f>SUM(D5:D29)</f>
        <v>13041312.760000002</v>
      </c>
      <c r="E30" s="34">
        <f>SUM(E5:E29)</f>
        <v>100</v>
      </c>
    </row>
  </sheetData>
  <mergeCells count="5">
    <mergeCell ref="D3:D4"/>
    <mergeCell ref="B1:C1"/>
    <mergeCell ref="A3:A4"/>
    <mergeCell ref="B3:B4"/>
    <mergeCell ref="C3:C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DISTRIBUCIÓN 2025</vt:lpstr>
      <vt:lpstr>plan concertado sept 2024</vt:lpstr>
    </vt:vector>
  </TitlesOfParts>
  <Company>JCyL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Luisa Tamariz Sáenz</dc:creator>
  <cp:lastModifiedBy>Gloria Bustamante Alonso Pimentel</cp:lastModifiedBy>
  <cp:lastPrinted>2024-12-20T07:51:53Z</cp:lastPrinted>
  <dcterms:created xsi:type="dcterms:W3CDTF">2024-06-07T10:42:05Z</dcterms:created>
  <dcterms:modified xsi:type="dcterms:W3CDTF">2025-01-13T13:02:27Z</dcterms:modified>
</cp:coreProperties>
</file>